
<file path=[Content_Types].xml><?xml version="1.0" encoding="utf-8"?>
<Types xmlns="http://schemas.openxmlformats.org/package/2006/content-type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8195" windowHeight="8760" activeTab="1"/>
  </bookViews>
  <sheets>
    <sheet name="Flettefil" sheetId="1" r:id="rId1"/>
    <sheet name="Retention_arealfordeling" sheetId="2" r:id="rId2"/>
  </sheets>
  <calcPr calcId="145621"/>
</workbook>
</file>

<file path=xl/calcChain.xml><?xml version="1.0" encoding="utf-8"?>
<calcChain xmlns="http://schemas.openxmlformats.org/spreadsheetml/2006/main">
  <c r="G42" i="2" l="1"/>
  <c r="F42" i="2"/>
  <c r="F30" i="2"/>
  <c r="F27" i="2"/>
  <c r="F28" i="2"/>
  <c r="F29" i="2"/>
  <c r="F26" i="2"/>
  <c r="E37" i="2" s="1"/>
  <c r="E42" i="2"/>
  <c r="D42" i="2"/>
  <c r="F37" i="2"/>
  <c r="G37" i="2"/>
  <c r="E38" i="2"/>
  <c r="F38" i="2"/>
  <c r="G38" i="2"/>
  <c r="E39" i="2"/>
  <c r="F39" i="2"/>
  <c r="G39" i="2"/>
  <c r="E40" i="2"/>
  <c r="F40" i="2"/>
  <c r="G40" i="2"/>
  <c r="E41" i="2"/>
  <c r="F41" i="2"/>
  <c r="G41" i="2"/>
  <c r="D38" i="2"/>
  <c r="D39" i="2"/>
  <c r="D40" i="2"/>
  <c r="D41" i="2"/>
  <c r="D37" i="2"/>
  <c r="Q29" i="1"/>
  <c r="Q25" i="1"/>
  <c r="Q26" i="1"/>
  <c r="Q27" i="1"/>
  <c r="Q28" i="1"/>
  <c r="Q24" i="1"/>
  <c r="U29" i="1"/>
  <c r="U25" i="1"/>
  <c r="U26" i="1"/>
  <c r="U27" i="1"/>
  <c r="U28" i="1"/>
  <c r="U24" i="1"/>
  <c r="P30" i="1"/>
  <c r="N30" i="1"/>
  <c r="L30" i="1"/>
  <c r="J30" i="1"/>
  <c r="S19" i="1"/>
  <c r="R29" i="1"/>
  <c r="S28" i="1"/>
  <c r="R28" i="1"/>
  <c r="S27" i="1"/>
  <c r="R27" i="1"/>
  <c r="S26" i="1"/>
  <c r="R26" i="1"/>
  <c r="S25" i="1"/>
  <c r="R25" i="1"/>
  <c r="S24" i="1"/>
  <c r="S29" i="1" s="1"/>
  <c r="R24" i="1"/>
  <c r="O29" i="1"/>
  <c r="P28" i="1"/>
  <c r="O28" i="1"/>
  <c r="P27" i="1"/>
  <c r="O27" i="1"/>
  <c r="P26" i="1"/>
  <c r="O26" i="1"/>
  <c r="P25" i="1"/>
  <c r="O25" i="1"/>
  <c r="P24" i="1"/>
  <c r="P29" i="1" s="1"/>
  <c r="O24" i="1"/>
  <c r="M29" i="1"/>
  <c r="N28" i="1"/>
  <c r="M28" i="1"/>
  <c r="N27" i="1"/>
  <c r="M27" i="1"/>
  <c r="N26" i="1"/>
  <c r="M26" i="1"/>
  <c r="N25" i="1"/>
  <c r="M25" i="1"/>
  <c r="N24" i="1"/>
  <c r="N29" i="1" s="1"/>
  <c r="M24" i="1"/>
  <c r="K29" i="1"/>
  <c r="L28" i="1"/>
  <c r="K28" i="1"/>
  <c r="L27" i="1"/>
  <c r="K27" i="1"/>
  <c r="L26" i="1"/>
  <c r="K26" i="1"/>
  <c r="L25" i="1"/>
  <c r="K25" i="1"/>
  <c r="L24" i="1"/>
  <c r="L29" i="1" s="1"/>
  <c r="K24" i="1"/>
  <c r="I29" i="1"/>
  <c r="I25" i="1"/>
  <c r="I26" i="1"/>
  <c r="I27" i="1"/>
  <c r="I28" i="1"/>
  <c r="I24" i="1"/>
  <c r="J29" i="1"/>
  <c r="J25" i="1"/>
  <c r="J26" i="1"/>
  <c r="J27" i="1"/>
  <c r="J28" i="1"/>
  <c r="J24" i="1"/>
  <c r="P20" i="1"/>
  <c r="N20" i="1"/>
  <c r="L20" i="1"/>
  <c r="J20" i="1"/>
  <c r="P19" i="1"/>
  <c r="N19" i="1"/>
  <c r="L19" i="1"/>
  <c r="J19" i="1"/>
  <c r="J18" i="1"/>
  <c r="K18" i="1"/>
  <c r="L18" i="1"/>
  <c r="M18" i="1"/>
  <c r="N18" i="1"/>
  <c r="O18" i="1"/>
  <c r="P18" i="1"/>
  <c r="I18" i="1"/>
  <c r="S18" i="1"/>
  <c r="T18" i="1"/>
  <c r="R18" i="1"/>
  <c r="R14" i="1"/>
  <c r="S14" i="1"/>
  <c r="T14" i="1"/>
  <c r="R15" i="1"/>
  <c r="S15" i="1"/>
  <c r="T15" i="1" s="1"/>
  <c r="R16" i="1"/>
  <c r="S16" i="1"/>
  <c r="T16" i="1"/>
  <c r="R17" i="1"/>
  <c r="S17" i="1"/>
  <c r="T17" i="1" s="1"/>
  <c r="T13" i="1"/>
  <c r="S13" i="1"/>
  <c r="R13" i="1"/>
  <c r="L7" i="1" l="1"/>
  <c r="K7" i="1"/>
  <c r="J7" i="1"/>
  <c r="I7" i="1"/>
</calcChain>
</file>

<file path=xl/sharedStrings.xml><?xml version="1.0" encoding="utf-8"?>
<sst xmlns="http://schemas.openxmlformats.org/spreadsheetml/2006/main" count="196" uniqueCount="40">
  <si>
    <t>N_reduktionGruppe</t>
  </si>
  <si>
    <t>JB_Gruppe_NY</t>
  </si>
  <si>
    <t>N_OptagEfterår_1høj</t>
  </si>
  <si>
    <t>AnsøgtAreal</t>
  </si>
  <si>
    <t>0-20</t>
  </si>
  <si>
    <t>JB_1_3</t>
  </si>
  <si>
    <t>JB_2_4_10_11_12</t>
  </si>
  <si>
    <t>JB_5_6</t>
  </si>
  <si>
    <t>JB_7_8_9</t>
  </si>
  <si>
    <t>20-40</t>
  </si>
  <si>
    <t>40-60</t>
  </si>
  <si>
    <t>60-80</t>
  </si>
  <si>
    <t>80-100</t>
  </si>
  <si>
    <t>N_Reduktionsgruppe</t>
  </si>
  <si>
    <t>Total_N</t>
  </si>
  <si>
    <t>NH4_N</t>
  </si>
  <si>
    <t>Nedboer_1sep_28FebNormal</t>
  </si>
  <si>
    <t>Antal Oplande</t>
  </si>
  <si>
    <t>I alt</t>
  </si>
  <si>
    <t>I alt JB</t>
  </si>
  <si>
    <t>Pct.</t>
  </si>
  <si>
    <t>Andel af samlet areal</t>
  </si>
  <si>
    <t>Vinternedbør, mm</t>
  </si>
  <si>
    <t>Andel af husdyrgødning</t>
  </si>
  <si>
    <t>I alt, alle</t>
  </si>
  <si>
    <t>JB 1+3</t>
  </si>
  <si>
    <t>JB 2+4+10+11+12</t>
  </si>
  <si>
    <t>JB 5+6</t>
  </si>
  <si>
    <t>JB 7+8+9</t>
  </si>
  <si>
    <t>Retentionsklasse</t>
  </si>
  <si>
    <t>Vinterned-bør, mm</t>
  </si>
  <si>
    <t>Andel af husdyr-gødning, pct.</t>
  </si>
  <si>
    <t>Gns. hele arealet</t>
  </si>
  <si>
    <t>Retenti-onsklasse pct.</t>
  </si>
  <si>
    <t>Andel af afgrøder med stor kvælstofoptagelse om efteråret</t>
  </si>
  <si>
    <t>Tabel 1. Statistiske data vedr. fordeling af arealer mv. på retentionsklasser</t>
  </si>
  <si>
    <t>Udvaskning, rodzone</t>
  </si>
  <si>
    <t>Andel "robuste" arealer med maks. udledning på under 20 kg N/ha:</t>
  </si>
  <si>
    <t>Tabel 2. Fordeling af arealer på robuste/sårbare i forhold til jordtype</t>
  </si>
  <si>
    <t>Fordeling af arealer på retentionsklasser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</si>
</sst>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92D05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0" fillId="0" borderId="10" xfId="0" applyBorder="1"/>
    <xf numFmtId="164" fontId="0" fillId="0" borderId="10" xfId="0" applyNumberFormat="1" applyBorder="1"/>
    <xf numFmtId="1" fontId="0" fillId="0" borderId="10" xfId="0" applyNumberFormat="1" applyBorder="1"/>
    <xf numFmtId="0" fontId="0" fillId="33" borderId="10" xfId="0" applyFill="1" applyBorder="1"/>
    <xf numFmtId="164" fontId="0" fillId="33" borderId="10" xfId="1" applyNumberFormat="1" applyFont="1" applyFill="1" applyBorder="1"/>
    <xf numFmtId="164" fontId="0" fillId="33" borderId="10" xfId="0" applyNumberFormat="1" applyFill="1" applyBorder="1"/>
    <xf numFmtId="1" fontId="0" fillId="33" borderId="10" xfId="0" applyNumberFormat="1" applyFill="1" applyBorder="1"/>
    <xf numFmtId="164" fontId="0" fillId="0" borderId="0" xfId="0" applyNumberFormat="1"/>
    <xf numFmtId="1" fontId="0" fillId="0" borderId="0" xfId="0" applyNumberFormat="1"/>
    <xf numFmtId="0" fontId="0" fillId="0" borderId="11" xfId="0" applyBorder="1"/>
    <xf numFmtId="1" fontId="0" fillId="0" borderId="11" xfId="0" applyNumberFormat="1" applyBorder="1"/>
    <xf numFmtId="1" fontId="0" fillId="0" borderId="0" xfId="0" applyNumberFormat="1" applyAlignment="1">
      <alignment horizontal="center"/>
    </xf>
    <xf numFmtId="1" fontId="0" fillId="34" borderId="0" xfId="0" applyNumberFormat="1" applyFill="1" applyAlignment="1">
      <alignment horizontal="center"/>
    </xf>
    <xf numFmtId="1" fontId="0" fillId="0" borderId="11" xfId="0" applyNumberFormat="1" applyBorder="1" applyAlignment="1">
      <alignment horizontal="center"/>
    </xf>
    <xf numFmtId="1" fontId="0" fillId="34" borderId="11" xfId="0" applyNumberFormat="1" applyFill="1"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1" fontId="0" fillId="0" borderId="12" xfId="0" applyNumberFormat="1" applyBorder="1"/>
    <xf numFmtId="1" fontId="0" fillId="0" borderId="16" xfId="0" applyNumberFormat="1" applyBorder="1"/>
    <xf numFmtId="0" fontId="0" fillId="0" borderId="13" xfId="0" applyBorder="1"/>
    <xf numFmtId="0" fontId="0" fillId="0" borderId="19" xfId="0" applyBorder="1"/>
    <xf numFmtId="1" fontId="0" fillId="0" borderId="19" xfId="0" applyNumberFormat="1" applyBorder="1"/>
    <xf numFmtId="0" fontId="0" fillId="0" borderId="0" xfId="0" applyAlignment="1">
      <alignment horizontal="center" vertical="center" wrapText="1"/>
    </xf>
    <xf numFmtId="1" fontId="0" fillId="0" borderId="22" xfId="0" applyNumberFormat="1" applyBorder="1" applyAlignment="1">
      <alignment horizontal="center"/>
    </xf>
    <xf numFmtId="1" fontId="0" fillId="0" borderId="0" xfId="0" applyNumberFormat="1" applyFill="1" applyAlignment="1">
      <alignment horizontal="center"/>
    </xf>
    <xf numFmtId="0" fontId="0" fillId="35" borderId="10" xfId="0" applyFill="1" applyBorder="1" applyAlignment="1">
      <alignment horizontal="center" vertical="center" wrapText="1"/>
    </xf>
    <xf numFmtId="0" fontId="0" fillId="35" borderId="19" xfId="0" applyFill="1" applyBorder="1" applyAlignment="1">
      <alignment horizontal="center" vertical="center" wrapText="1"/>
    </xf>
    <xf numFmtId="0" fontId="0" fillId="0" borderId="0" xfId="0" applyBorder="1"/>
    <xf numFmtId="1" fontId="0" fillId="0" borderId="0" xfId="0" applyNumberFormat="1" applyBorder="1" applyAlignment="1">
      <alignment horizontal="center"/>
    </xf>
    <xf numFmtId="1" fontId="0" fillId="0" borderId="13" xfId="0" applyNumberFormat="1" applyBorder="1" applyAlignment="1">
      <alignment horizontal="center"/>
    </xf>
    <xf numFmtId="1" fontId="0" fillId="0" borderId="19" xfId="0" applyNumberFormat="1" applyBorder="1" applyAlignment="1">
      <alignment horizontal="center"/>
    </xf>
    <xf numFmtId="0" fontId="18" fillId="0" borderId="0" xfId="0" applyFont="1"/>
    <xf numFmtId="0" fontId="0" fillId="35" borderId="22" xfId="0" applyFill="1" applyBorder="1"/>
    <xf numFmtId="1" fontId="0" fillId="0" borderId="16" xfId="0" applyNumberFormat="1" applyBorder="1" applyAlignment="1">
      <alignment horizontal="center"/>
    </xf>
    <xf numFmtId="0" fontId="0" fillId="35" borderId="21" xfId="0" applyFill="1" applyBorder="1"/>
    <xf numFmtId="1" fontId="0" fillId="0" borderId="23" xfId="0" applyNumberFormat="1" applyBorder="1" applyAlignment="1">
      <alignment horizontal="center"/>
    </xf>
    <xf numFmtId="1" fontId="0" fillId="0" borderId="18" xfId="0" applyNumberFormat="1" applyBorder="1" applyAlignment="1">
      <alignment horizontal="center"/>
    </xf>
    <xf numFmtId="0" fontId="0" fillId="35" borderId="13" xfId="0" applyFill="1" applyBorder="1"/>
    <xf numFmtId="1" fontId="0" fillId="0" borderId="10" xfId="0" applyNumberFormat="1" applyBorder="1" applyAlignment="1">
      <alignment horizontal="center" vertical="center"/>
    </xf>
    <xf numFmtId="1" fontId="0" fillId="0" borderId="0" xfId="0" applyNumberFormat="1" applyFill="1" applyBorder="1" applyAlignment="1">
      <alignment horizontal="center"/>
    </xf>
    <xf numFmtId="1" fontId="0" fillId="0" borderId="16" xfId="0" applyNumberFormat="1" applyFill="1" applyBorder="1" applyAlignment="1">
      <alignment horizontal="center"/>
    </xf>
    <xf numFmtId="1" fontId="0" fillId="36" borderId="16" xfId="0" applyNumberFormat="1" applyFill="1" applyBorder="1" applyAlignment="1">
      <alignment horizontal="center"/>
    </xf>
    <xf numFmtId="1" fontId="0" fillId="36" borderId="0" xfId="0" applyNumberFormat="1" applyFill="1" applyBorder="1" applyAlignment="1">
      <alignment horizontal="center"/>
    </xf>
    <xf numFmtId="1" fontId="0" fillId="35" borderId="11" xfId="0" applyNumberFormat="1" applyFill="1" applyBorder="1" applyAlignment="1">
      <alignment horizontal="center" vertical="center" wrapText="1"/>
    </xf>
    <xf numFmtId="1" fontId="0" fillId="35" borderId="19" xfId="0" applyNumberFormat="1" applyFill="1" applyBorder="1" applyAlignment="1">
      <alignment horizontal="center" vertical="center" wrapText="1"/>
    </xf>
    <xf numFmtId="0" fontId="16" fillId="0" borderId="0" xfId="0" applyFont="1"/>
    <xf numFmtId="0" fontId="0" fillId="0" borderId="14" xfId="0" applyBorder="1" applyAlignment="1">
      <alignment horizontal="center" wrapText="1"/>
    </xf>
    <xf numFmtId="0" fontId="0" fillId="0" borderId="17" xfId="0" applyBorder="1" applyAlignment="1">
      <alignment horizontal="center" wrapText="1"/>
    </xf>
    <xf numFmtId="0" fontId="0" fillId="0" borderId="15" xfId="0" applyBorder="1" applyAlignment="1">
      <alignment horizontal="center" wrapText="1"/>
    </xf>
    <xf numFmtId="0" fontId="0" fillId="0" borderId="18"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35" borderId="22"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13" xfId="0" applyFill="1" applyBorder="1" applyAlignment="1">
      <alignment horizontal="center"/>
    </xf>
    <xf numFmtId="0" fontId="0" fillId="35" borderId="19" xfId="0" applyFill="1" applyBorder="1" applyAlignment="1">
      <alignment horizontal="center"/>
    </xf>
    <xf numFmtId="0" fontId="0" fillId="35" borderId="13" xfId="0" applyFill="1" applyBorder="1" applyAlignment="1">
      <alignment horizontal="left" wrapText="1"/>
    </xf>
    <xf numFmtId="0" fontId="0" fillId="35" borderId="19" xfId="0" applyFill="1" applyBorder="1" applyAlignment="1">
      <alignment horizontal="left" wrapText="1"/>
    </xf>
  </cellXfs>
  <cellStyles count="43">
    <cellStyle name="20 % - Markeringsfarve1" xfId="20" builtinId="30" customBuiltin="1"/>
    <cellStyle name="20 % - Markeringsfarve2" xfId="24" builtinId="34" customBuiltin="1"/>
    <cellStyle name="20 % - Markeringsfarve3" xfId="28" builtinId="38" customBuiltin="1"/>
    <cellStyle name="20 % - Markeringsfarve4" xfId="32" builtinId="42" customBuiltin="1"/>
    <cellStyle name="20 % - Markeringsfarve5" xfId="36" builtinId="46" customBuiltin="1"/>
    <cellStyle name="20 % - Markeringsfarve6" xfId="40" builtinId="50" customBuiltin="1"/>
    <cellStyle name="40 % - Markeringsfarve1" xfId="21" builtinId="31" customBuiltin="1"/>
    <cellStyle name="40 % - Markeringsfarve2" xfId="25" builtinId="35" customBuiltin="1"/>
    <cellStyle name="40 % - Markeringsfarve3" xfId="29" builtinId="39" customBuiltin="1"/>
    <cellStyle name="40 % - Markeringsfarve4" xfId="33" builtinId="43" customBuiltin="1"/>
    <cellStyle name="40 % - Markeringsfarve5" xfId="37" builtinId="47" customBuiltin="1"/>
    <cellStyle name="40 % - Markeringsfarve6" xfId="41" builtinId="51" customBuiltin="1"/>
    <cellStyle name="60 % - Markeringsfarve1" xfId="22" builtinId="32" customBuiltin="1"/>
    <cellStyle name="60 % - Markeringsfarve2" xfId="26" builtinId="36" customBuiltin="1"/>
    <cellStyle name="60 % - Markeringsfarve3" xfId="30" builtinId="40" customBuiltin="1"/>
    <cellStyle name="60 % - Markeringsfarve4" xfId="34" builtinId="44" customBuiltin="1"/>
    <cellStyle name="60 % - Markeringsfarve5" xfId="38" builtinId="48" customBuiltin="1"/>
    <cellStyle name="60 % - Markeringsfarve6" xfId="42" builtinId="52" customBuiltin="1"/>
    <cellStyle name="Advarselstekst" xfId="15" builtinId="11" customBuiltin="1"/>
    <cellStyle name="Bemærk!" xfId="16" builtinId="10" customBuiltin="1"/>
    <cellStyle name="Beregning" xfId="12" builtinId="22" customBuiltin="1"/>
    <cellStyle name="Forklarende tekst" xfId="17" builtinId="53" customBuiltin="1"/>
    <cellStyle name="God" xfId="7" builtinId="26" customBuiltin="1"/>
    <cellStyle name="Input" xfId="10" builtinId="20" customBuiltin="1"/>
    <cellStyle name="Komma" xfId="1" builtinId="3"/>
    <cellStyle name="Kontroller celle" xfId="14" builtinId="23" customBuiltin="1"/>
    <cellStyle name="Markeringsfarve1" xfId="19" builtinId="29" customBuiltin="1"/>
    <cellStyle name="Markeringsfarve2" xfId="23" builtinId="33" customBuiltin="1"/>
    <cellStyle name="Markeringsfarve3" xfId="27" builtinId="37" customBuiltin="1"/>
    <cellStyle name="Markeringsfarve4" xfId="31" builtinId="41" customBuiltin="1"/>
    <cellStyle name="Markeringsfarve5" xfId="35" builtinId="45" customBuiltin="1"/>
    <cellStyle name="Markeringsfarve6" xfId="39" builtinId="49" customBuiltin="1"/>
    <cellStyle name="Neutral" xfId="9" builtinId="28" customBuiltin="1"/>
    <cellStyle name="Normal" xfId="0" builtinId="0"/>
    <cellStyle name="Output" xfId="11" builtinId="21" customBuiltin="1"/>
    <cellStyle name="Overskrift 1" xfId="3" builtinId="16" customBuiltin="1"/>
    <cellStyle name="Overskrift 2" xfId="4" builtinId="17" customBuiltin="1"/>
    <cellStyle name="Overskrift 3" xfId="5" builtinId="18" customBuiltin="1"/>
    <cellStyle name="Overskrift 4" xfId="6" builtinId="19" customBuiltin="1"/>
    <cellStyle name="Sammenkædet celle" xfId="13" builtinId="24" customBuiltin="1"/>
    <cellStyle name="Titel" xfId="2" builtinId="15" customBuiltin="1"/>
    <cellStyle name="Total" xfId="18" builtinId="25" customBuiltin="1"/>
    <cellStyle name="Ugyldig" xfId="8"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europa.eu/legislation_summaries/agriculture/general_framework/l60032_en.htm" TargetMode="External"/></Relationships>
</file>

<file path=xl/drawings/drawing1.xml><?xml version="1.0" encoding="utf-8"?>
<xdr:wsDr xmlns:xdr="http://schemas.openxmlformats.org/drawingml/2006/spreadsheetDrawing" xmlns:a="http://schemas.openxmlformats.org/drawingml/2006/main">
  <xdr:twoCellAnchor>
    <xdr:from>
      <xdr:col>10</xdr:col>
      <xdr:colOff>600075</xdr:colOff>
      <xdr:row>1</xdr:row>
      <xdr:rowOff>9525</xdr:rowOff>
    </xdr:from>
    <xdr:to>
      <xdr:col>17</xdr:col>
      <xdr:colOff>209550</xdr:colOff>
      <xdr:row>7</xdr:row>
      <xdr:rowOff>123825</xdr:rowOff>
    </xdr:to>
    <xdr:pic>
      <xdr:nvPicPr>
        <xdr:cNvPr id="2" name="Billede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77150" y="200025"/>
          <a:ext cx="3876675"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opLeftCell="E1" workbookViewId="0">
      <selection activeCell="R24" sqref="R24:R29"/>
    </sheetView>
  </sheetViews>
  <sheetFormatPr defaultRowHeight="15" x14ac:dyDescent="0.25"/>
  <cols>
    <col min="1" max="1" width="17.42578125" customWidth="1"/>
    <col min="2" max="2" width="16" bestFit="1" customWidth="1"/>
    <col min="4" max="4" width="17.5703125" customWidth="1"/>
    <col min="9" max="9" width="12" bestFit="1" customWidth="1"/>
    <col min="10" max="10" width="12.28515625" bestFit="1" customWidth="1"/>
    <col min="12" max="12" width="14.28515625" bestFit="1" customWidth="1"/>
    <col min="14" max="14" width="11.42578125" bestFit="1" customWidth="1"/>
    <col min="16" max="16" width="10.42578125" bestFit="1" customWidth="1"/>
  </cols>
  <sheetData>
    <row r="1" spans="1:20" x14ac:dyDescent="0.25">
      <c r="A1" s="4" t="s">
        <v>0</v>
      </c>
      <c r="B1" s="4" t="s">
        <v>1</v>
      </c>
      <c r="C1" s="4" t="s">
        <v>2</v>
      </c>
      <c r="D1" s="4" t="s">
        <v>3</v>
      </c>
      <c r="H1" s="4" t="s">
        <v>13</v>
      </c>
      <c r="I1" s="6" t="s">
        <v>14</v>
      </c>
      <c r="J1" s="6" t="s">
        <v>15</v>
      </c>
      <c r="K1" s="7" t="s">
        <v>16</v>
      </c>
      <c r="L1" s="7" t="s">
        <v>17</v>
      </c>
    </row>
    <row r="2" spans="1:20" x14ac:dyDescent="0.25">
      <c r="A2" t="s">
        <v>4</v>
      </c>
      <c r="C2">
        <v>1</v>
      </c>
      <c r="D2">
        <v>0.94</v>
      </c>
      <c r="H2" s="1" t="s">
        <v>4</v>
      </c>
      <c r="I2" s="2">
        <v>317766</v>
      </c>
      <c r="J2" s="2">
        <v>186649</v>
      </c>
      <c r="K2" s="3">
        <v>411.8</v>
      </c>
      <c r="L2" s="3">
        <v>7</v>
      </c>
    </row>
    <row r="3" spans="1:20" x14ac:dyDescent="0.25">
      <c r="A3" t="s">
        <v>4</v>
      </c>
      <c r="C3">
        <v>2</v>
      </c>
      <c r="D3">
        <v>6.89</v>
      </c>
      <c r="H3" s="1" t="s">
        <v>9</v>
      </c>
      <c r="I3" s="2">
        <v>33900954</v>
      </c>
      <c r="J3" s="2">
        <v>20835403</v>
      </c>
      <c r="K3" s="3">
        <v>436.2688</v>
      </c>
      <c r="L3" s="3">
        <v>250</v>
      </c>
    </row>
    <row r="4" spans="1:20" x14ac:dyDescent="0.25">
      <c r="A4" t="s">
        <v>4</v>
      </c>
      <c r="B4" t="s">
        <v>5</v>
      </c>
      <c r="C4">
        <v>1</v>
      </c>
      <c r="D4">
        <v>73.72</v>
      </c>
      <c r="H4" s="1" t="s">
        <v>10</v>
      </c>
      <c r="I4" s="2">
        <v>56319997</v>
      </c>
      <c r="J4" s="2">
        <v>34139779</v>
      </c>
      <c r="K4" s="3">
        <v>454.00490196077999</v>
      </c>
      <c r="L4" s="3">
        <v>102</v>
      </c>
    </row>
    <row r="5" spans="1:20" x14ac:dyDescent="0.25">
      <c r="A5" t="s">
        <v>4</v>
      </c>
      <c r="B5" t="s">
        <v>5</v>
      </c>
      <c r="C5">
        <v>2</v>
      </c>
      <c r="D5">
        <v>237.1</v>
      </c>
      <c r="H5" s="1" t="s">
        <v>11</v>
      </c>
      <c r="I5" s="2">
        <v>75652579</v>
      </c>
      <c r="J5" s="2">
        <v>44665185</v>
      </c>
      <c r="K5" s="3">
        <v>479.71948051947999</v>
      </c>
      <c r="L5" s="3">
        <v>77</v>
      </c>
    </row>
    <row r="6" spans="1:20" x14ac:dyDescent="0.25">
      <c r="A6" t="s">
        <v>4</v>
      </c>
      <c r="B6" t="s">
        <v>6</v>
      </c>
      <c r="C6">
        <v>1</v>
      </c>
      <c r="D6">
        <v>560.17999999999995</v>
      </c>
      <c r="H6" s="1" t="s">
        <v>12</v>
      </c>
      <c r="I6" s="2">
        <v>64708028</v>
      </c>
      <c r="J6" s="2">
        <v>37657865</v>
      </c>
      <c r="K6" s="3">
        <v>486.81666666667002</v>
      </c>
      <c r="L6" s="3">
        <v>48</v>
      </c>
    </row>
    <row r="7" spans="1:20" x14ac:dyDescent="0.25">
      <c r="A7" t="s">
        <v>4</v>
      </c>
      <c r="B7" t="s">
        <v>6</v>
      </c>
      <c r="C7">
        <v>2</v>
      </c>
      <c r="D7">
        <v>997.85</v>
      </c>
      <c r="H7" s="4"/>
      <c r="I7" s="5">
        <f>SUM(I2:I6)</f>
        <v>230899324</v>
      </c>
      <c r="J7" s="6">
        <f>SUM(J2:J6)</f>
        <v>137484881</v>
      </c>
      <c r="K7" s="7">
        <f>AVERAGE(K2:K6)</f>
        <v>453.72196982938601</v>
      </c>
      <c r="L7" s="7">
        <f>SUM(L2:L6)</f>
        <v>484</v>
      </c>
    </row>
    <row r="8" spans="1:20" x14ac:dyDescent="0.25">
      <c r="A8" t="s">
        <v>4</v>
      </c>
      <c r="B8" t="s">
        <v>7</v>
      </c>
      <c r="C8">
        <v>1</v>
      </c>
      <c r="D8">
        <v>943.84</v>
      </c>
      <c r="I8" s="8"/>
      <c r="J8" s="8"/>
      <c r="K8" s="9"/>
      <c r="L8" s="9"/>
    </row>
    <row r="9" spans="1:20" x14ac:dyDescent="0.25">
      <c r="A9" t="s">
        <v>4</v>
      </c>
      <c r="B9" t="s">
        <v>7</v>
      </c>
      <c r="C9">
        <v>2</v>
      </c>
      <c r="D9">
        <v>3702.92</v>
      </c>
    </row>
    <row r="10" spans="1:20" x14ac:dyDescent="0.25">
      <c r="A10" t="s">
        <v>4</v>
      </c>
      <c r="B10" t="s">
        <v>8</v>
      </c>
      <c r="C10">
        <v>1</v>
      </c>
      <c r="D10">
        <v>108.33</v>
      </c>
    </row>
    <row r="11" spans="1:20" x14ac:dyDescent="0.25">
      <c r="A11" t="s">
        <v>4</v>
      </c>
      <c r="B11" t="s">
        <v>8</v>
      </c>
      <c r="C11">
        <v>2</v>
      </c>
      <c r="D11">
        <v>134.55000000000001</v>
      </c>
      <c r="I11" t="s">
        <v>5</v>
      </c>
      <c r="J11" t="s">
        <v>5</v>
      </c>
      <c r="K11" t="s">
        <v>6</v>
      </c>
      <c r="L11" t="s">
        <v>6</v>
      </c>
      <c r="M11" t="s">
        <v>7</v>
      </c>
      <c r="N11" t="s">
        <v>7</v>
      </c>
      <c r="O11" t="s">
        <v>8</v>
      </c>
      <c r="P11" t="s">
        <v>8</v>
      </c>
      <c r="R11" t="s">
        <v>18</v>
      </c>
      <c r="S11" t="s">
        <v>18</v>
      </c>
      <c r="T11" t="s">
        <v>18</v>
      </c>
    </row>
    <row r="12" spans="1:20" x14ac:dyDescent="0.25">
      <c r="A12" t="s">
        <v>9</v>
      </c>
      <c r="C12">
        <v>1</v>
      </c>
      <c r="D12">
        <v>118.79</v>
      </c>
      <c r="I12">
        <v>1</v>
      </c>
      <c r="J12">
        <v>2</v>
      </c>
      <c r="K12">
        <v>1</v>
      </c>
      <c r="L12">
        <v>2</v>
      </c>
      <c r="M12">
        <v>1</v>
      </c>
      <c r="N12">
        <v>2</v>
      </c>
      <c r="O12">
        <v>1</v>
      </c>
      <c r="P12">
        <v>2</v>
      </c>
      <c r="R12">
        <v>1</v>
      </c>
      <c r="S12">
        <v>2</v>
      </c>
    </row>
    <row r="13" spans="1:20" x14ac:dyDescent="0.25">
      <c r="A13" t="s">
        <v>9</v>
      </c>
      <c r="C13">
        <v>2</v>
      </c>
      <c r="D13">
        <v>13.62</v>
      </c>
      <c r="H13" t="s">
        <v>4</v>
      </c>
      <c r="I13" s="9">
        <v>73.72</v>
      </c>
      <c r="J13" s="9">
        <v>237.1</v>
      </c>
      <c r="K13" s="9">
        <v>560.17999999999995</v>
      </c>
      <c r="L13" s="9">
        <v>997.85</v>
      </c>
      <c r="M13" s="9">
        <v>943.84</v>
      </c>
      <c r="N13" s="9">
        <v>3702.92</v>
      </c>
      <c r="O13" s="9">
        <v>108.33</v>
      </c>
      <c r="P13" s="9">
        <v>134.55000000000001</v>
      </c>
      <c r="R13" s="9">
        <f>I13+K13+M13+O13</f>
        <v>1686.07</v>
      </c>
      <c r="S13" s="9">
        <f>J13+L13+N13+P13</f>
        <v>5072.42</v>
      </c>
      <c r="T13" s="9">
        <f>R13+S13</f>
        <v>6758.49</v>
      </c>
    </row>
    <row r="14" spans="1:20" x14ac:dyDescent="0.25">
      <c r="A14" t="s">
        <v>9</v>
      </c>
      <c r="B14" t="s">
        <v>5</v>
      </c>
      <c r="C14">
        <v>1</v>
      </c>
      <c r="D14">
        <v>14825.24</v>
      </c>
      <c r="H14" t="s">
        <v>9</v>
      </c>
      <c r="I14" s="9">
        <v>14825.24</v>
      </c>
      <c r="J14" s="9">
        <v>29648.33</v>
      </c>
      <c r="K14" s="9">
        <v>39307.279999999999</v>
      </c>
      <c r="L14" s="9">
        <v>100876.77</v>
      </c>
      <c r="M14" s="9">
        <v>52453.39</v>
      </c>
      <c r="N14" s="9">
        <v>232283.16</v>
      </c>
      <c r="O14" s="9">
        <v>18224.61</v>
      </c>
      <c r="P14" s="9">
        <v>59796.12</v>
      </c>
      <c r="R14" s="9">
        <f t="shared" ref="R14:R17" si="0">I14+K14+M14+O14</f>
        <v>124810.52</v>
      </c>
      <c r="S14" s="9">
        <f t="shared" ref="S14:S17" si="1">J14+L14+N14+P14</f>
        <v>422604.38</v>
      </c>
      <c r="T14" s="9">
        <f t="shared" ref="T14:T17" si="2">R14+S14</f>
        <v>547414.9</v>
      </c>
    </row>
    <row r="15" spans="1:20" x14ac:dyDescent="0.25">
      <c r="A15" t="s">
        <v>9</v>
      </c>
      <c r="B15" t="s">
        <v>5</v>
      </c>
      <c r="C15">
        <v>2</v>
      </c>
      <c r="D15">
        <v>29648.33</v>
      </c>
      <c r="H15" t="s">
        <v>10</v>
      </c>
      <c r="I15" s="9">
        <v>39596.839999999997</v>
      </c>
      <c r="J15" s="9">
        <v>87476.51</v>
      </c>
      <c r="K15" s="9">
        <v>62680.09</v>
      </c>
      <c r="L15" s="9">
        <v>185253.04</v>
      </c>
      <c r="M15" s="9">
        <v>39247.68</v>
      </c>
      <c r="N15" s="9">
        <v>185218.54</v>
      </c>
      <c r="O15" s="9">
        <v>16241.99</v>
      </c>
      <c r="P15" s="9">
        <v>31844.33</v>
      </c>
      <c r="R15" s="9">
        <f t="shared" si="0"/>
        <v>157766.59999999998</v>
      </c>
      <c r="S15" s="9">
        <f t="shared" si="1"/>
        <v>489792.42</v>
      </c>
      <c r="T15" s="9">
        <f t="shared" si="2"/>
        <v>647559.02</v>
      </c>
    </row>
    <row r="16" spans="1:20" x14ac:dyDescent="0.25">
      <c r="A16" t="s">
        <v>9</v>
      </c>
      <c r="B16" t="s">
        <v>6</v>
      </c>
      <c r="C16">
        <v>1</v>
      </c>
      <c r="D16">
        <v>39307.279999999999</v>
      </c>
      <c r="H16" t="s">
        <v>11</v>
      </c>
      <c r="I16" s="9">
        <v>82722.52</v>
      </c>
      <c r="J16" s="9">
        <v>220243.74</v>
      </c>
      <c r="K16" s="9">
        <v>74293.69</v>
      </c>
      <c r="L16" s="9">
        <v>205905.66</v>
      </c>
      <c r="M16" s="9">
        <v>19924.84</v>
      </c>
      <c r="N16" s="9">
        <v>104953.95</v>
      </c>
      <c r="O16" s="9">
        <v>3917.02</v>
      </c>
      <c r="P16" s="9">
        <v>12908.78</v>
      </c>
      <c r="R16" s="9">
        <f t="shared" si="0"/>
        <v>180858.07</v>
      </c>
      <c r="S16" s="9">
        <f t="shared" si="1"/>
        <v>544012.13</v>
      </c>
      <c r="T16" s="9">
        <f t="shared" si="2"/>
        <v>724870.2</v>
      </c>
    </row>
    <row r="17" spans="1:21" x14ac:dyDescent="0.25">
      <c r="A17" t="s">
        <v>9</v>
      </c>
      <c r="B17" t="s">
        <v>6</v>
      </c>
      <c r="C17">
        <v>2</v>
      </c>
      <c r="D17">
        <v>100876.77</v>
      </c>
      <c r="H17" t="s">
        <v>12</v>
      </c>
      <c r="I17" s="9">
        <v>87980.490000000995</v>
      </c>
      <c r="J17" s="9">
        <v>232900.97</v>
      </c>
      <c r="K17" s="9">
        <v>62643.27</v>
      </c>
      <c r="L17" s="9">
        <v>145091.21</v>
      </c>
      <c r="M17" s="9">
        <v>19262.919999999998</v>
      </c>
      <c r="N17" s="9">
        <v>85567.49</v>
      </c>
      <c r="O17" s="9">
        <v>3537.24</v>
      </c>
      <c r="P17" s="9">
        <v>13619.78</v>
      </c>
      <c r="R17" s="9">
        <f t="shared" si="0"/>
        <v>173423.92000000097</v>
      </c>
      <c r="S17" s="9">
        <f t="shared" si="1"/>
        <v>477179.45</v>
      </c>
      <c r="T17" s="9">
        <f t="shared" si="2"/>
        <v>650603.37000000104</v>
      </c>
    </row>
    <row r="18" spans="1:21" x14ac:dyDescent="0.25">
      <c r="A18" t="s">
        <v>9</v>
      </c>
      <c r="B18" t="s">
        <v>7</v>
      </c>
      <c r="C18">
        <v>1</v>
      </c>
      <c r="D18">
        <v>52453.39</v>
      </c>
      <c r="H18" t="s">
        <v>18</v>
      </c>
      <c r="I18" s="9">
        <f>SUM(I13:I17)</f>
        <v>225198.81000000099</v>
      </c>
      <c r="J18" s="9">
        <f t="shared" ref="J18:P18" si="3">SUM(J13:J17)</f>
        <v>570506.65</v>
      </c>
      <c r="K18" s="9">
        <f t="shared" si="3"/>
        <v>239484.50999999998</v>
      </c>
      <c r="L18" s="9">
        <f t="shared" si="3"/>
        <v>638124.53</v>
      </c>
      <c r="M18" s="9">
        <f t="shared" si="3"/>
        <v>131832.66999999998</v>
      </c>
      <c r="N18" s="9">
        <f t="shared" si="3"/>
        <v>611726.05999999994</v>
      </c>
      <c r="O18" s="9">
        <f t="shared" si="3"/>
        <v>42029.189999999995</v>
      </c>
      <c r="P18" s="9">
        <f t="shared" si="3"/>
        <v>118303.56</v>
      </c>
      <c r="R18" s="9">
        <f>SUM(R13:R17)</f>
        <v>638545.18000000098</v>
      </c>
      <c r="S18" s="9">
        <f t="shared" ref="S18:T18" si="4">SUM(S13:S17)</f>
        <v>1938660.8</v>
      </c>
      <c r="T18" s="9">
        <f t="shared" si="4"/>
        <v>2577205.9800000014</v>
      </c>
    </row>
    <row r="19" spans="1:21" x14ac:dyDescent="0.25">
      <c r="A19" t="s">
        <v>9</v>
      </c>
      <c r="B19" t="s">
        <v>7</v>
      </c>
      <c r="C19">
        <v>2</v>
      </c>
      <c r="D19">
        <v>232283.16</v>
      </c>
      <c r="H19" t="s">
        <v>19</v>
      </c>
      <c r="J19" s="9">
        <f>I18+J18</f>
        <v>795705.46000000101</v>
      </c>
      <c r="L19" s="9">
        <f>K18+L18</f>
        <v>877609.04</v>
      </c>
      <c r="N19" s="9">
        <f>M18+N18</f>
        <v>743558.73</v>
      </c>
      <c r="P19" s="9">
        <f>O18+P18</f>
        <v>160332.75</v>
      </c>
      <c r="S19" s="9">
        <f>R18+S18</f>
        <v>2577205.9800000009</v>
      </c>
    </row>
    <row r="20" spans="1:21" x14ac:dyDescent="0.25">
      <c r="A20" t="s">
        <v>9</v>
      </c>
      <c r="B20" t="s">
        <v>8</v>
      </c>
      <c r="C20">
        <v>1</v>
      </c>
      <c r="D20">
        <v>18224.61</v>
      </c>
      <c r="H20" t="s">
        <v>20</v>
      </c>
      <c r="J20" s="9">
        <f>J19/$T$18*100</f>
        <v>30.874732798811859</v>
      </c>
      <c r="K20" s="9"/>
      <c r="L20" s="9">
        <f>L19/$T$18*100</f>
        <v>34.052731788244557</v>
      </c>
      <c r="M20" s="9"/>
      <c r="N20" s="9">
        <f>N19/$T$18*100</f>
        <v>28.851350484605021</v>
      </c>
      <c r="O20" s="9"/>
      <c r="P20" s="9">
        <f>P19/$T$18*100</f>
        <v>6.2211849283385536</v>
      </c>
    </row>
    <row r="21" spans="1:21" ht="14.45" x14ac:dyDescent="0.3">
      <c r="A21" t="s">
        <v>9</v>
      </c>
      <c r="B21" t="s">
        <v>8</v>
      </c>
      <c r="C21">
        <v>2</v>
      </c>
      <c r="D21">
        <v>59796.12</v>
      </c>
    </row>
    <row r="22" spans="1:21" ht="15" customHeight="1" x14ac:dyDescent="0.25">
      <c r="A22" t="s">
        <v>10</v>
      </c>
      <c r="C22">
        <v>1</v>
      </c>
      <c r="D22">
        <v>260.64999999999998</v>
      </c>
      <c r="H22" s="1"/>
      <c r="I22" s="16" t="s">
        <v>5</v>
      </c>
      <c r="J22" s="16" t="s">
        <v>5</v>
      </c>
      <c r="K22" s="16" t="s">
        <v>6</v>
      </c>
      <c r="L22" s="16" t="s">
        <v>6</v>
      </c>
      <c r="M22" s="16" t="s">
        <v>7</v>
      </c>
      <c r="N22" s="16" t="s">
        <v>7</v>
      </c>
      <c r="O22" s="16" t="s">
        <v>8</v>
      </c>
      <c r="P22" s="16" t="s">
        <v>8</v>
      </c>
      <c r="Q22" s="51" t="s">
        <v>24</v>
      </c>
      <c r="R22" s="16" t="s">
        <v>18</v>
      </c>
      <c r="S22" s="17" t="s">
        <v>18</v>
      </c>
      <c r="T22" s="47" t="s">
        <v>22</v>
      </c>
      <c r="U22" s="49" t="s">
        <v>23</v>
      </c>
    </row>
    <row r="23" spans="1:21" ht="15" customHeight="1" x14ac:dyDescent="0.25">
      <c r="A23" t="s">
        <v>10</v>
      </c>
      <c r="C23">
        <v>2</v>
      </c>
      <c r="D23">
        <v>22.36</v>
      </c>
      <c r="H23" s="1"/>
      <c r="I23" s="16">
        <v>1</v>
      </c>
      <c r="J23" s="16">
        <v>2</v>
      </c>
      <c r="K23" s="16">
        <v>1</v>
      </c>
      <c r="L23" s="16">
        <v>2</v>
      </c>
      <c r="M23" s="16">
        <v>1</v>
      </c>
      <c r="N23" s="16">
        <v>2</v>
      </c>
      <c r="O23" s="16">
        <v>1</v>
      </c>
      <c r="P23" s="16">
        <v>2</v>
      </c>
      <c r="Q23" s="52"/>
      <c r="R23" s="16">
        <v>1</v>
      </c>
      <c r="S23" s="17">
        <v>2</v>
      </c>
      <c r="T23" s="48"/>
      <c r="U23" s="50"/>
    </row>
    <row r="24" spans="1:21" ht="14.45" x14ac:dyDescent="0.3">
      <c r="A24" t="s">
        <v>10</v>
      </c>
      <c r="B24" t="s">
        <v>5</v>
      </c>
      <c r="C24">
        <v>1</v>
      </c>
      <c r="D24">
        <v>39596.839999999997</v>
      </c>
      <c r="H24" t="s">
        <v>4</v>
      </c>
      <c r="I24" s="12">
        <f>I13/J13*100</f>
        <v>31.092366090257272</v>
      </c>
      <c r="J24" s="13">
        <f>SUM(I13:J13)/J$19*100</f>
        <v>3.9062192686223317E-2</v>
      </c>
      <c r="K24" s="12">
        <f>K13/L13*100</f>
        <v>56.138698201132428</v>
      </c>
      <c r="L24" s="13">
        <f>SUM(K13:L13)/L$19*100</f>
        <v>0.17753121595010005</v>
      </c>
      <c r="M24" s="12">
        <f>M13/N13*100</f>
        <v>25.489073487950048</v>
      </c>
      <c r="N24" s="13">
        <f>SUM(M13:N13)/N$19*100</f>
        <v>0.62493516820117223</v>
      </c>
      <c r="O24" s="12">
        <f>O13/P13*100</f>
        <v>80.512820512820511</v>
      </c>
      <c r="P24" s="13">
        <f>SUM(O13:P13)/P$19*100</f>
        <v>0.15148495862510936</v>
      </c>
      <c r="Q24" s="12">
        <f>T13/$T$18*100</f>
        <v>0.2622409715190866</v>
      </c>
      <c r="R24" s="12">
        <f>R13/S13*100</f>
        <v>33.239952527590376</v>
      </c>
      <c r="S24" s="12">
        <f>SUM(R13:S13)/S$19*100</f>
        <v>0.2622409715190866</v>
      </c>
      <c r="T24" s="18">
        <v>411.8</v>
      </c>
      <c r="U24" s="19">
        <f>I2/$I$7*100</f>
        <v>0.1376210178943616</v>
      </c>
    </row>
    <row r="25" spans="1:21" x14ac:dyDescent="0.25">
      <c r="A25" t="s">
        <v>10</v>
      </c>
      <c r="B25" t="s">
        <v>5</v>
      </c>
      <c r="C25">
        <v>2</v>
      </c>
      <c r="D25">
        <v>87476.51</v>
      </c>
      <c r="H25" t="s">
        <v>9</v>
      </c>
      <c r="I25" s="12">
        <f t="shared" ref="I25:K29" si="5">I14/J14*100</f>
        <v>50.003625836598552</v>
      </c>
      <c r="J25" s="13">
        <f t="shared" ref="J25:L28" si="6">SUM(I14:J14)/J$19*100</f>
        <v>5.5892000539998739</v>
      </c>
      <c r="K25" s="12">
        <f t="shared" si="5"/>
        <v>38.965640949844051</v>
      </c>
      <c r="L25" s="13">
        <f t="shared" si="6"/>
        <v>15.973405424356155</v>
      </c>
      <c r="M25" s="12">
        <f t="shared" ref="M25" si="7">M14/N14*100</f>
        <v>22.581658524018703</v>
      </c>
      <c r="N25" s="13">
        <f t="shared" ref="N25" si="8">SUM(M14:N14)/N$19*100</f>
        <v>38.293753877383701</v>
      </c>
      <c r="O25" s="12">
        <f t="shared" ref="O25" si="9">O14/P14*100</f>
        <v>30.477913951607562</v>
      </c>
      <c r="P25" s="13">
        <f t="shared" ref="P25" si="10">SUM(O14:P14)/P$19*100</f>
        <v>48.661755006385164</v>
      </c>
      <c r="Q25" s="12">
        <f t="shared" ref="Q25:Q28" si="11">T14/$T$18*100</f>
        <v>21.240634402066679</v>
      </c>
      <c r="R25" s="12">
        <f t="shared" ref="R25" si="12">R14/S14*100</f>
        <v>29.533655093683603</v>
      </c>
      <c r="S25" s="12">
        <f t="shared" ref="S25" si="13">SUM(R14:S14)/S$19*100</f>
        <v>21.240634402066686</v>
      </c>
      <c r="T25" s="18">
        <v>436.2688</v>
      </c>
      <c r="U25" s="19">
        <f t="shared" ref="U25:U28" si="14">I3/$I$7*100</f>
        <v>14.682136531504094</v>
      </c>
    </row>
    <row r="26" spans="1:21" x14ac:dyDescent="0.25">
      <c r="A26" t="s">
        <v>10</v>
      </c>
      <c r="B26" t="s">
        <v>6</v>
      </c>
      <c r="C26">
        <v>1</v>
      </c>
      <c r="D26">
        <v>62680.09</v>
      </c>
      <c r="H26" t="s">
        <v>10</v>
      </c>
      <c r="I26" s="12">
        <f t="shared" si="5"/>
        <v>45.26568332458622</v>
      </c>
      <c r="J26" s="13">
        <f t="shared" si="6"/>
        <v>15.969897956965109</v>
      </c>
      <c r="K26" s="12">
        <f t="shared" si="5"/>
        <v>33.834850969247249</v>
      </c>
      <c r="L26" s="13">
        <f t="shared" si="6"/>
        <v>28.250977223297518</v>
      </c>
      <c r="M26" s="12">
        <f t="shared" ref="M26" si="15">M15/N15*100</f>
        <v>21.189930554468251</v>
      </c>
      <c r="N26" s="13">
        <f t="shared" ref="N26" si="16">SUM(M15:N15)/N$19*100</f>
        <v>30.188095565766542</v>
      </c>
      <c r="O26" s="12">
        <f t="shared" ref="O26" si="17">O15/P15*100</f>
        <v>51.004338919989834</v>
      </c>
      <c r="P26" s="13">
        <f t="shared" ref="P26" si="18">SUM(O15:P15)/P$19*100</f>
        <v>29.991576892431521</v>
      </c>
      <c r="Q26" s="12">
        <f t="shared" si="11"/>
        <v>25.126397541573287</v>
      </c>
      <c r="R26" s="12">
        <f t="shared" ref="R26" si="19">R15/S15*100</f>
        <v>32.210910899764436</v>
      </c>
      <c r="S26" s="12">
        <f t="shared" ref="S26" si="20">SUM(R15:S15)/S$19*100</f>
        <v>25.126397541573287</v>
      </c>
      <c r="T26" s="18">
        <v>454.00490196077999</v>
      </c>
      <c r="U26" s="19">
        <f t="shared" si="14"/>
        <v>24.391581588173032</v>
      </c>
    </row>
    <row r="27" spans="1:21" x14ac:dyDescent="0.25">
      <c r="A27" t="s">
        <v>10</v>
      </c>
      <c r="B27" t="s">
        <v>6</v>
      </c>
      <c r="C27">
        <v>2</v>
      </c>
      <c r="D27">
        <v>185253.04</v>
      </c>
      <c r="H27" t="s">
        <v>11</v>
      </c>
      <c r="I27" s="12">
        <f t="shared" si="5"/>
        <v>37.559532906587947</v>
      </c>
      <c r="J27" s="13">
        <f t="shared" si="6"/>
        <v>38.075176711744525</v>
      </c>
      <c r="K27" s="12">
        <f t="shared" si="5"/>
        <v>36.081421948284472</v>
      </c>
      <c r="L27" s="13">
        <f t="shared" si="6"/>
        <v>31.927582468840566</v>
      </c>
      <c r="M27" s="12">
        <f t="shared" ref="M27" si="21">M16/N16*100</f>
        <v>18.984364094919727</v>
      </c>
      <c r="N27" s="13">
        <f t="shared" ref="N27" si="22">SUM(M16:N16)/N$19*100</f>
        <v>16.794744646465247</v>
      </c>
      <c r="O27" s="12">
        <f t="shared" ref="O27" si="23">O16/P16*100</f>
        <v>30.343843492568624</v>
      </c>
      <c r="P27" s="13">
        <f t="shared" ref="P27" si="24">SUM(O16:P16)/P$19*100</f>
        <v>10.494300135187602</v>
      </c>
      <c r="Q27" s="12">
        <f t="shared" si="11"/>
        <v>28.126203556302453</v>
      </c>
      <c r="R27" s="12">
        <f t="shared" ref="R27" si="25">R16/S16*100</f>
        <v>33.245227454762819</v>
      </c>
      <c r="S27" s="12">
        <f t="shared" ref="S27" si="26">SUM(R16:S16)/S$19*100</f>
        <v>28.12620355630246</v>
      </c>
      <c r="T27" s="18">
        <v>479.71948051947999</v>
      </c>
      <c r="U27" s="19">
        <f t="shared" si="14"/>
        <v>32.764313766462131</v>
      </c>
    </row>
    <row r="28" spans="1:21" ht="14.45" x14ac:dyDescent="0.3">
      <c r="A28" t="s">
        <v>10</v>
      </c>
      <c r="B28" t="s">
        <v>7</v>
      </c>
      <c r="C28">
        <v>1</v>
      </c>
      <c r="D28">
        <v>39247.68</v>
      </c>
      <c r="H28" t="s">
        <v>12</v>
      </c>
      <c r="I28" s="12">
        <f t="shared" si="5"/>
        <v>37.775922530507707</v>
      </c>
      <c r="J28" s="13">
        <f t="shared" si="6"/>
        <v>40.32666308460427</v>
      </c>
      <c r="K28" s="12">
        <f t="shared" si="5"/>
        <v>43.175096547888735</v>
      </c>
      <c r="L28" s="13">
        <f t="shared" si="6"/>
        <v>23.670503667555653</v>
      </c>
      <c r="M28" s="12">
        <f t="shared" ref="M28" si="27">M17/N17*100</f>
        <v>22.511961026319689</v>
      </c>
      <c r="N28" s="13">
        <f t="shared" ref="N28" si="28">SUM(M17:N17)/N$19*100</f>
        <v>14.09847074218334</v>
      </c>
      <c r="O28" s="12">
        <f t="shared" ref="O28" si="29">O17/P17*100</f>
        <v>25.971344617901316</v>
      </c>
      <c r="P28" s="13">
        <f t="shared" ref="P28" si="30">SUM(O17:P17)/P$19*100</f>
        <v>10.70088300737061</v>
      </c>
      <c r="Q28" s="12">
        <f t="shared" si="11"/>
        <v>25.244523528538483</v>
      </c>
      <c r="R28" s="12">
        <f t="shared" ref="R28" si="31">R17/S17*100</f>
        <v>36.343543293828134</v>
      </c>
      <c r="S28" s="12">
        <f t="shared" ref="S28" si="32">SUM(R17:S17)/S$19*100</f>
        <v>25.244523528538483</v>
      </c>
      <c r="T28" s="18">
        <v>486.81666666667002</v>
      </c>
      <c r="U28" s="19">
        <f t="shared" si="14"/>
        <v>28.02434709596638</v>
      </c>
    </row>
    <row r="29" spans="1:21" ht="14.45" x14ac:dyDescent="0.3">
      <c r="A29" t="s">
        <v>10</v>
      </c>
      <c r="B29" t="s">
        <v>7</v>
      </c>
      <c r="C29">
        <v>2</v>
      </c>
      <c r="D29">
        <v>185218.54</v>
      </c>
      <c r="H29" s="10" t="s">
        <v>18</v>
      </c>
      <c r="I29" s="14">
        <f t="shared" si="5"/>
        <v>39.47347677717709</v>
      </c>
      <c r="J29" s="15">
        <f>SUM(J24:J28)</f>
        <v>100</v>
      </c>
      <c r="K29" s="14">
        <f t="shared" si="5"/>
        <v>37.529431755271965</v>
      </c>
      <c r="L29" s="15">
        <f>SUM(L24:L28)</f>
        <v>99.999999999999986</v>
      </c>
      <c r="M29" s="14">
        <f t="shared" ref="M29" si="33">M18/N18*100</f>
        <v>21.550932454961945</v>
      </c>
      <c r="N29" s="15">
        <f>SUM(N24:N28)</f>
        <v>100</v>
      </c>
      <c r="O29" s="14">
        <f t="shared" ref="O29" si="34">O18/P18*100</f>
        <v>35.526564035773731</v>
      </c>
      <c r="P29" s="15">
        <f>SUM(P24:P28)</f>
        <v>100</v>
      </c>
      <c r="Q29" s="15">
        <f>SUM(Q24:Q28)</f>
        <v>99.999999999999986</v>
      </c>
      <c r="R29" s="14">
        <f t="shared" ref="R29" si="35">R18/S18*100</f>
        <v>32.937437018378922</v>
      </c>
      <c r="S29" s="14">
        <f>SUM(S24:S28)</f>
        <v>100</v>
      </c>
      <c r="T29" s="20"/>
      <c r="U29" s="22">
        <f>SUM(U24:U28)</f>
        <v>99.999999999999986</v>
      </c>
    </row>
    <row r="30" spans="1:21" ht="14.45" x14ac:dyDescent="0.3">
      <c r="A30" t="s">
        <v>10</v>
      </c>
      <c r="B30" t="s">
        <v>8</v>
      </c>
      <c r="C30">
        <v>1</v>
      </c>
      <c r="D30">
        <v>16241.99</v>
      </c>
      <c r="H30" s="20" t="s">
        <v>21</v>
      </c>
      <c r="I30" s="10"/>
      <c r="J30" s="11">
        <f>J20</f>
        <v>30.874732798811859</v>
      </c>
      <c r="K30" s="10"/>
      <c r="L30" s="11">
        <f>L20</f>
        <v>34.052731788244557</v>
      </c>
      <c r="M30" s="10"/>
      <c r="N30" s="11">
        <f>N20</f>
        <v>28.851350484605021</v>
      </c>
      <c r="O30" s="10"/>
      <c r="P30" s="11">
        <f>P20</f>
        <v>6.2211849283385536</v>
      </c>
      <c r="Q30" s="10"/>
      <c r="R30" s="10"/>
      <c r="S30" s="10"/>
      <c r="T30" s="10"/>
      <c r="U30" s="21"/>
    </row>
    <row r="31" spans="1:21" ht="14.45" x14ac:dyDescent="0.3">
      <c r="A31" t="s">
        <v>10</v>
      </c>
      <c r="B31" t="s">
        <v>8</v>
      </c>
      <c r="C31">
        <v>2</v>
      </c>
      <c r="D31">
        <v>31844.33</v>
      </c>
      <c r="H31" t="s">
        <v>20</v>
      </c>
    </row>
    <row r="32" spans="1:21" ht="14.45" x14ac:dyDescent="0.3">
      <c r="A32" t="s">
        <v>11</v>
      </c>
      <c r="C32">
        <v>1</v>
      </c>
      <c r="D32">
        <v>11.65</v>
      </c>
    </row>
    <row r="33" spans="1:4" ht="14.45" x14ac:dyDescent="0.3">
      <c r="A33" t="s">
        <v>11</v>
      </c>
      <c r="C33">
        <v>2</v>
      </c>
      <c r="D33">
        <v>0.83</v>
      </c>
    </row>
    <row r="34" spans="1:4" ht="14.45" x14ac:dyDescent="0.3">
      <c r="A34" t="s">
        <v>11</v>
      </c>
      <c r="B34" t="s">
        <v>5</v>
      </c>
      <c r="C34">
        <v>1</v>
      </c>
      <c r="D34">
        <v>82722.52</v>
      </c>
    </row>
    <row r="35" spans="1:4" ht="14.45" x14ac:dyDescent="0.3">
      <c r="A35" t="s">
        <v>11</v>
      </c>
      <c r="B35" t="s">
        <v>5</v>
      </c>
      <c r="C35">
        <v>2</v>
      </c>
      <c r="D35">
        <v>220243.74</v>
      </c>
    </row>
    <row r="36" spans="1:4" ht="14.45" x14ac:dyDescent="0.3">
      <c r="A36" t="s">
        <v>11</v>
      </c>
      <c r="B36" t="s">
        <v>6</v>
      </c>
      <c r="C36">
        <v>1</v>
      </c>
      <c r="D36">
        <v>74293.69</v>
      </c>
    </row>
    <row r="37" spans="1:4" ht="14.45" x14ac:dyDescent="0.3">
      <c r="A37" t="s">
        <v>11</v>
      </c>
      <c r="B37" t="s">
        <v>6</v>
      </c>
      <c r="C37">
        <v>2</v>
      </c>
      <c r="D37">
        <v>205905.66</v>
      </c>
    </row>
    <row r="38" spans="1:4" ht="14.45" x14ac:dyDescent="0.3">
      <c r="A38" t="s">
        <v>11</v>
      </c>
      <c r="B38" t="s">
        <v>7</v>
      </c>
      <c r="C38">
        <v>1</v>
      </c>
      <c r="D38">
        <v>19924.84</v>
      </c>
    </row>
    <row r="39" spans="1:4" ht="14.45" x14ac:dyDescent="0.3">
      <c r="A39" t="s">
        <v>11</v>
      </c>
      <c r="B39" t="s">
        <v>7</v>
      </c>
      <c r="C39">
        <v>2</v>
      </c>
      <c r="D39">
        <v>104953.95</v>
      </c>
    </row>
    <row r="40" spans="1:4" ht="14.45" x14ac:dyDescent="0.3">
      <c r="A40" t="s">
        <v>11</v>
      </c>
      <c r="B40" t="s">
        <v>8</v>
      </c>
      <c r="C40">
        <v>1</v>
      </c>
      <c r="D40">
        <v>3917.02</v>
      </c>
    </row>
    <row r="41" spans="1:4" ht="14.45" x14ac:dyDescent="0.3">
      <c r="A41" t="s">
        <v>11</v>
      </c>
      <c r="B41" t="s">
        <v>8</v>
      </c>
      <c r="C41">
        <v>2</v>
      </c>
      <c r="D41">
        <v>12908.78</v>
      </c>
    </row>
    <row r="42" spans="1:4" ht="14.45" x14ac:dyDescent="0.3">
      <c r="A42" t="s">
        <v>12</v>
      </c>
      <c r="C42">
        <v>1</v>
      </c>
      <c r="D42">
        <v>14.72</v>
      </c>
    </row>
    <row r="43" spans="1:4" ht="14.45" x14ac:dyDescent="0.3">
      <c r="A43" t="s">
        <v>12</v>
      </c>
      <c r="B43" t="s">
        <v>5</v>
      </c>
      <c r="C43">
        <v>1</v>
      </c>
      <c r="D43">
        <v>87980.490000000995</v>
      </c>
    </row>
    <row r="44" spans="1:4" ht="14.45" x14ac:dyDescent="0.3">
      <c r="A44" t="s">
        <v>12</v>
      </c>
      <c r="B44" t="s">
        <v>5</v>
      </c>
      <c r="C44">
        <v>2</v>
      </c>
      <c r="D44">
        <v>232900.97</v>
      </c>
    </row>
    <row r="45" spans="1:4" ht="14.45" x14ac:dyDescent="0.3">
      <c r="A45" t="s">
        <v>12</v>
      </c>
      <c r="B45" t="s">
        <v>6</v>
      </c>
      <c r="C45">
        <v>1</v>
      </c>
      <c r="D45">
        <v>62643.27</v>
      </c>
    </row>
    <row r="46" spans="1:4" x14ac:dyDescent="0.25">
      <c r="A46" t="s">
        <v>12</v>
      </c>
      <c r="B46" t="s">
        <v>6</v>
      </c>
      <c r="C46">
        <v>2</v>
      </c>
      <c r="D46">
        <v>145091.21</v>
      </c>
    </row>
    <row r="47" spans="1:4" x14ac:dyDescent="0.25">
      <c r="A47" t="s">
        <v>12</v>
      </c>
      <c r="B47" t="s">
        <v>7</v>
      </c>
      <c r="C47">
        <v>1</v>
      </c>
      <c r="D47">
        <v>19262.919999999998</v>
      </c>
    </row>
    <row r="48" spans="1:4" x14ac:dyDescent="0.25">
      <c r="A48" t="s">
        <v>12</v>
      </c>
      <c r="B48" t="s">
        <v>7</v>
      </c>
      <c r="C48">
        <v>2</v>
      </c>
      <c r="D48">
        <v>85567.49</v>
      </c>
    </row>
    <row r="49" spans="1:4" x14ac:dyDescent="0.25">
      <c r="A49" t="s">
        <v>12</v>
      </c>
      <c r="B49" t="s">
        <v>8</v>
      </c>
      <c r="C49">
        <v>1</v>
      </c>
      <c r="D49">
        <v>3537.24</v>
      </c>
    </row>
    <row r="50" spans="1:4" x14ac:dyDescent="0.25">
      <c r="A50" t="s">
        <v>12</v>
      </c>
      <c r="B50" t="s">
        <v>8</v>
      </c>
      <c r="C50">
        <v>2</v>
      </c>
      <c r="D50">
        <v>13619.78</v>
      </c>
    </row>
  </sheetData>
  <mergeCells count="3">
    <mergeCell ref="T22:T23"/>
    <mergeCell ref="U22:U23"/>
    <mergeCell ref="Q22:Q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workbookViewId="0">
      <selection activeCell="U5" sqref="U5"/>
    </sheetView>
  </sheetViews>
  <sheetFormatPr defaultRowHeight="15" x14ac:dyDescent="0.25"/>
  <cols>
    <col min="4" max="7" width="12.7109375" customWidth="1"/>
    <col min="9" max="9" width="9.5703125" customWidth="1"/>
  </cols>
  <sheetData>
    <row r="1" spans="1:13" x14ac:dyDescent="0.25">
      <c r="A1" s="46" t="s">
        <v>39</v>
      </c>
    </row>
    <row r="4" spans="1:13" x14ac:dyDescent="0.25">
      <c r="C4" s="32" t="s">
        <v>35</v>
      </c>
    </row>
    <row r="5" spans="1:13" s="23" customFormat="1" ht="57.6" customHeight="1" x14ac:dyDescent="0.25">
      <c r="C5" s="26" t="s">
        <v>33</v>
      </c>
      <c r="D5" s="26" t="s">
        <v>24</v>
      </c>
      <c r="E5" s="27" t="s">
        <v>25</v>
      </c>
      <c r="F5" s="26" t="s">
        <v>26</v>
      </c>
      <c r="G5" s="26" t="s">
        <v>27</v>
      </c>
      <c r="H5" s="26" t="s">
        <v>28</v>
      </c>
      <c r="I5" s="26" t="s">
        <v>30</v>
      </c>
      <c r="J5" s="26" t="s">
        <v>31</v>
      </c>
    </row>
    <row r="6" spans="1:13" ht="14.45" x14ac:dyDescent="0.3">
      <c r="C6" s="33" t="s">
        <v>4</v>
      </c>
      <c r="D6" s="24">
        <v>0.2622409715190866</v>
      </c>
      <c r="E6" s="25">
        <v>3.9062192686223317E-2</v>
      </c>
      <c r="F6" s="25">
        <v>0.17753121595010005</v>
      </c>
      <c r="G6" s="25">
        <v>0.62493516820117223</v>
      </c>
      <c r="H6" s="25">
        <v>0.15148495862510936</v>
      </c>
      <c r="I6" s="18">
        <v>411.8</v>
      </c>
      <c r="J6" s="19">
        <v>0.1376210178943616</v>
      </c>
    </row>
    <row r="7" spans="1:13" ht="14.45" x14ac:dyDescent="0.3">
      <c r="C7" s="33" t="s">
        <v>9</v>
      </c>
      <c r="D7" s="24">
        <v>21.240634402066679</v>
      </c>
      <c r="E7" s="25">
        <v>5.5892000539998739</v>
      </c>
      <c r="F7" s="25">
        <v>15.973405424356155</v>
      </c>
      <c r="G7" s="25">
        <v>38.293753877383701</v>
      </c>
      <c r="H7" s="25">
        <v>48.661755006385164</v>
      </c>
      <c r="I7" s="18">
        <v>436.2688</v>
      </c>
      <c r="J7" s="19">
        <v>14.682136531504094</v>
      </c>
    </row>
    <row r="8" spans="1:13" ht="14.45" x14ac:dyDescent="0.3">
      <c r="C8" s="33" t="s">
        <v>10</v>
      </c>
      <c r="D8" s="24">
        <v>25.126397541573287</v>
      </c>
      <c r="E8" s="25">
        <v>15.969897956965109</v>
      </c>
      <c r="F8" s="25">
        <v>28.250977223297518</v>
      </c>
      <c r="G8" s="25">
        <v>30.188095565766542</v>
      </c>
      <c r="H8" s="25">
        <v>29.991576892431521</v>
      </c>
      <c r="I8" s="18">
        <v>454.00490196077999</v>
      </c>
      <c r="J8" s="19">
        <v>24.391581588173032</v>
      </c>
    </row>
    <row r="9" spans="1:13" ht="14.45" x14ac:dyDescent="0.3">
      <c r="C9" s="33" t="s">
        <v>11</v>
      </c>
      <c r="D9" s="24">
        <v>28.126203556302453</v>
      </c>
      <c r="E9" s="25">
        <v>38.075176711744525</v>
      </c>
      <c r="F9" s="25">
        <v>31.927582468840566</v>
      </c>
      <c r="G9" s="25">
        <v>16.794744646465247</v>
      </c>
      <c r="H9" s="25">
        <v>10.494300135187602</v>
      </c>
      <c r="I9" s="18">
        <v>479.71948051947999</v>
      </c>
      <c r="J9" s="19">
        <v>32.764313766462131</v>
      </c>
    </row>
    <row r="10" spans="1:13" ht="14.45" x14ac:dyDescent="0.3">
      <c r="C10" s="33" t="s">
        <v>12</v>
      </c>
      <c r="D10" s="24">
        <v>25.244523528538483</v>
      </c>
      <c r="E10" s="25">
        <v>40.32666308460427</v>
      </c>
      <c r="F10" s="25">
        <v>23.670503667555653</v>
      </c>
      <c r="G10" s="25">
        <v>14.09847074218334</v>
      </c>
      <c r="H10" s="25">
        <v>10.70088300737061</v>
      </c>
      <c r="I10" s="18">
        <v>486.81666666667002</v>
      </c>
      <c r="J10" s="19">
        <v>28.02434709596638</v>
      </c>
    </row>
    <row r="11" spans="1:13" ht="14.45" x14ac:dyDescent="0.3">
      <c r="C11" s="20" t="s">
        <v>21</v>
      </c>
      <c r="D11" s="10"/>
      <c r="E11" s="30">
        <v>30.874732798811859</v>
      </c>
      <c r="F11" s="14">
        <v>34.052731788244557</v>
      </c>
      <c r="G11" s="14">
        <v>28.851350484605021</v>
      </c>
      <c r="H11" s="31">
        <v>6.2211849283385536</v>
      </c>
      <c r="I11" s="10"/>
      <c r="J11" s="21"/>
      <c r="K11" s="28"/>
      <c r="L11" s="28"/>
      <c r="M11" s="28"/>
    </row>
    <row r="15" spans="1:13" x14ac:dyDescent="0.25">
      <c r="C15" s="32" t="s">
        <v>34</v>
      </c>
    </row>
    <row r="16" spans="1:13" ht="43.15" x14ac:dyDescent="0.3">
      <c r="C16" s="26" t="s">
        <v>33</v>
      </c>
      <c r="D16" s="26" t="s">
        <v>25</v>
      </c>
      <c r="E16" s="26" t="s">
        <v>26</v>
      </c>
      <c r="F16" s="26" t="s">
        <v>27</v>
      </c>
      <c r="G16" s="26" t="s">
        <v>28</v>
      </c>
      <c r="H16" s="26" t="s">
        <v>32</v>
      </c>
    </row>
    <row r="17" spans="2:12" ht="14.45" x14ac:dyDescent="0.3">
      <c r="C17" s="33" t="s">
        <v>4</v>
      </c>
      <c r="D17" s="29">
        <v>56.138698201132428</v>
      </c>
      <c r="E17" s="29">
        <v>25.489073487950048</v>
      </c>
      <c r="F17" s="29">
        <v>80.512820512820511</v>
      </c>
      <c r="G17" s="29">
        <v>33.239952527590376</v>
      </c>
      <c r="H17" s="34">
        <v>33.239952527590376</v>
      </c>
    </row>
    <row r="18" spans="2:12" ht="14.45" x14ac:dyDescent="0.3">
      <c r="C18" s="33" t="s">
        <v>9</v>
      </c>
      <c r="D18" s="29">
        <v>38.965640949844051</v>
      </c>
      <c r="E18" s="29">
        <v>22.581658524018703</v>
      </c>
      <c r="F18" s="29">
        <v>30.477913951607562</v>
      </c>
      <c r="G18" s="29">
        <v>29.533655093683603</v>
      </c>
      <c r="H18" s="34">
        <v>29.533655093683603</v>
      </c>
    </row>
    <row r="19" spans="2:12" ht="14.45" x14ac:dyDescent="0.3">
      <c r="C19" s="33" t="s">
        <v>10</v>
      </c>
      <c r="D19" s="29">
        <v>33.834850969247249</v>
      </c>
      <c r="E19" s="29">
        <v>21.189930554468251</v>
      </c>
      <c r="F19" s="29">
        <v>51.004338919989834</v>
      </c>
      <c r="G19" s="29">
        <v>32.210910899764436</v>
      </c>
      <c r="H19" s="34">
        <v>32.210910899764436</v>
      </c>
    </row>
    <row r="20" spans="2:12" ht="14.45" x14ac:dyDescent="0.3">
      <c r="C20" s="33" t="s">
        <v>11</v>
      </c>
      <c r="D20" s="29">
        <v>36.081421948284472</v>
      </c>
      <c r="E20" s="29">
        <v>18.984364094919727</v>
      </c>
      <c r="F20" s="29">
        <v>30.343843492568624</v>
      </c>
      <c r="G20" s="29">
        <v>33.245227454762819</v>
      </c>
      <c r="H20" s="34">
        <v>33.245227454762819</v>
      </c>
    </row>
    <row r="21" spans="2:12" ht="14.45" x14ac:dyDescent="0.3">
      <c r="C21" s="35" t="s">
        <v>12</v>
      </c>
      <c r="D21" s="36">
        <v>43.175096547888735</v>
      </c>
      <c r="E21" s="36">
        <v>22.511961026319689</v>
      </c>
      <c r="F21" s="36">
        <v>25.971344617901316</v>
      </c>
      <c r="G21" s="36">
        <v>36.343543293828134</v>
      </c>
      <c r="H21" s="37">
        <v>36.343543293828134</v>
      </c>
    </row>
    <row r="24" spans="2:12" x14ac:dyDescent="0.25">
      <c r="C24" s="32" t="s">
        <v>35</v>
      </c>
    </row>
    <row r="25" spans="2:12" ht="43.15" x14ac:dyDescent="0.3">
      <c r="C25" s="26" t="s">
        <v>33</v>
      </c>
      <c r="D25" s="26" t="s">
        <v>24</v>
      </c>
      <c r="E25" s="27" t="s">
        <v>25</v>
      </c>
      <c r="F25" s="26" t="s">
        <v>26</v>
      </c>
      <c r="G25" s="26" t="s">
        <v>27</v>
      </c>
      <c r="H25" s="26" t="s">
        <v>28</v>
      </c>
      <c r="I25" s="26"/>
      <c r="J25" s="26"/>
    </row>
    <row r="26" spans="2:12" ht="14.45" x14ac:dyDescent="0.3">
      <c r="B26">
        <v>10</v>
      </c>
      <c r="C26" s="33" t="s">
        <v>4</v>
      </c>
      <c r="D26" s="24">
        <v>0.2622409715190866</v>
      </c>
      <c r="E26" s="25">
        <v>68</v>
      </c>
      <c r="F26" s="25">
        <f>(E26+G26)/2</f>
        <v>50.5</v>
      </c>
      <c r="G26" s="25">
        <v>33</v>
      </c>
      <c r="H26" s="25">
        <v>25</v>
      </c>
      <c r="I26" s="18"/>
      <c r="J26" s="19"/>
      <c r="L26">
        <v>1</v>
      </c>
    </row>
    <row r="27" spans="2:12" ht="14.45" x14ac:dyDescent="0.3">
      <c r="B27">
        <v>30</v>
      </c>
      <c r="C27" s="33" t="s">
        <v>9</v>
      </c>
      <c r="D27" s="24">
        <v>21.240634402066679</v>
      </c>
      <c r="E27" s="25">
        <v>68</v>
      </c>
      <c r="F27" s="25">
        <f t="shared" ref="F27:F29" si="0">(E27+G27)/2</f>
        <v>50.5</v>
      </c>
      <c r="G27" s="25">
        <v>33</v>
      </c>
      <c r="H27" s="25">
        <v>25</v>
      </c>
      <c r="I27" s="18"/>
      <c r="J27" s="19"/>
    </row>
    <row r="28" spans="2:12" ht="14.45" x14ac:dyDescent="0.3">
      <c r="B28">
        <v>50</v>
      </c>
      <c r="C28" s="33" t="s">
        <v>10</v>
      </c>
      <c r="D28" s="24">
        <v>25.126397541573287</v>
      </c>
      <c r="E28" s="25">
        <v>68</v>
      </c>
      <c r="F28" s="25">
        <f t="shared" si="0"/>
        <v>50.5</v>
      </c>
      <c r="G28" s="25">
        <v>33</v>
      </c>
      <c r="H28" s="25">
        <v>25</v>
      </c>
      <c r="I28" s="18"/>
      <c r="J28" s="19"/>
    </row>
    <row r="29" spans="2:12" ht="14.45" x14ac:dyDescent="0.3">
      <c r="B29">
        <v>70</v>
      </c>
      <c r="C29" s="33" t="s">
        <v>11</v>
      </c>
      <c r="D29" s="24">
        <v>28.126203556302453</v>
      </c>
      <c r="E29" s="25">
        <v>68</v>
      </c>
      <c r="F29" s="25">
        <f t="shared" si="0"/>
        <v>50.5</v>
      </c>
      <c r="G29" s="25">
        <v>33</v>
      </c>
      <c r="H29" s="25">
        <v>25</v>
      </c>
      <c r="I29" s="18"/>
      <c r="J29" s="19"/>
    </row>
    <row r="30" spans="2:12" ht="14.45" x14ac:dyDescent="0.3">
      <c r="B30">
        <v>90</v>
      </c>
      <c r="C30" s="33" t="s">
        <v>12</v>
      </c>
      <c r="D30" s="24">
        <v>25.244523528538483</v>
      </c>
      <c r="E30" s="25">
        <v>68</v>
      </c>
      <c r="F30" s="25">
        <f>(E30+G30)/2</f>
        <v>50.5</v>
      </c>
      <c r="G30" s="25">
        <v>33</v>
      </c>
      <c r="H30" s="25">
        <v>25</v>
      </c>
      <c r="I30" s="18"/>
      <c r="J30" s="19"/>
    </row>
    <row r="31" spans="2:12" ht="14.45" x14ac:dyDescent="0.3">
      <c r="C31" s="20"/>
      <c r="D31" s="10"/>
      <c r="E31" s="30"/>
      <c r="F31" s="14"/>
      <c r="G31" s="14"/>
      <c r="H31" s="31"/>
      <c r="I31" s="10"/>
      <c r="J31" s="21"/>
    </row>
    <row r="34" spans="2:7" x14ac:dyDescent="0.25">
      <c r="B34" s="32" t="s">
        <v>38</v>
      </c>
    </row>
    <row r="35" spans="2:7" ht="43.15" x14ac:dyDescent="0.3">
      <c r="B35" s="38"/>
      <c r="C35" s="27"/>
      <c r="D35" s="27" t="s">
        <v>25</v>
      </c>
      <c r="E35" s="26" t="s">
        <v>26</v>
      </c>
      <c r="F35" s="26" t="s">
        <v>27</v>
      </c>
      <c r="G35" s="26" t="s">
        <v>28</v>
      </c>
    </row>
    <row r="36" spans="2:7" ht="14.45" x14ac:dyDescent="0.3">
      <c r="B36" s="55" t="s">
        <v>36</v>
      </c>
      <c r="C36" s="56"/>
      <c r="D36" s="44">
        <v>68</v>
      </c>
      <c r="E36" s="44">
        <v>50.5</v>
      </c>
      <c r="F36" s="44">
        <v>33</v>
      </c>
      <c r="G36" s="45">
        <v>25</v>
      </c>
    </row>
    <row r="37" spans="2:7" x14ac:dyDescent="0.25">
      <c r="B37" s="53" t="s">
        <v>29</v>
      </c>
      <c r="C37" s="33" t="s">
        <v>4</v>
      </c>
      <c r="D37" s="40">
        <f>E26*(100-$B26)/100</f>
        <v>61.2</v>
      </c>
      <c r="E37" s="40">
        <f t="shared" ref="E37:G37" si="1">F26*(100-$B26)/100</f>
        <v>45.45</v>
      </c>
      <c r="F37" s="40">
        <f t="shared" si="1"/>
        <v>29.7</v>
      </c>
      <c r="G37" s="41">
        <f t="shared" si="1"/>
        <v>22.5</v>
      </c>
    </row>
    <row r="38" spans="2:7" x14ac:dyDescent="0.25">
      <c r="B38" s="53"/>
      <c r="C38" s="33" t="s">
        <v>9</v>
      </c>
      <c r="D38" s="40">
        <f t="shared" ref="D38:G41" si="2">E27*(100-$B27)/100</f>
        <v>47.6</v>
      </c>
      <c r="E38" s="40">
        <f t="shared" si="2"/>
        <v>35.35</v>
      </c>
      <c r="F38" s="40">
        <f t="shared" si="2"/>
        <v>23.1</v>
      </c>
      <c r="G38" s="42">
        <f t="shared" si="2"/>
        <v>17.5</v>
      </c>
    </row>
    <row r="39" spans="2:7" x14ac:dyDescent="0.25">
      <c r="B39" s="53"/>
      <c r="C39" s="33" t="s">
        <v>10</v>
      </c>
      <c r="D39" s="40">
        <f t="shared" si="2"/>
        <v>34</v>
      </c>
      <c r="E39" s="40">
        <f t="shared" si="2"/>
        <v>25.25</v>
      </c>
      <c r="F39" s="43">
        <f t="shared" si="2"/>
        <v>16.5</v>
      </c>
      <c r="G39" s="42">
        <f t="shared" si="2"/>
        <v>12.5</v>
      </c>
    </row>
    <row r="40" spans="2:7" x14ac:dyDescent="0.25">
      <c r="B40" s="53"/>
      <c r="C40" s="33" t="s">
        <v>11</v>
      </c>
      <c r="D40" s="40">
        <f t="shared" si="2"/>
        <v>20.399999999999999</v>
      </c>
      <c r="E40" s="43">
        <f t="shared" si="2"/>
        <v>15.15</v>
      </c>
      <c r="F40" s="43">
        <f t="shared" si="2"/>
        <v>9.9</v>
      </c>
      <c r="G40" s="42">
        <f t="shared" si="2"/>
        <v>7.5</v>
      </c>
    </row>
    <row r="41" spans="2:7" x14ac:dyDescent="0.25">
      <c r="B41" s="54"/>
      <c r="C41" s="33" t="s">
        <v>12</v>
      </c>
      <c r="D41" s="43">
        <f t="shared" si="2"/>
        <v>6.8</v>
      </c>
      <c r="E41" s="43">
        <f t="shared" si="2"/>
        <v>5.05</v>
      </c>
      <c r="F41" s="43">
        <f t="shared" si="2"/>
        <v>3.3</v>
      </c>
      <c r="G41" s="42">
        <f t="shared" si="2"/>
        <v>2.5</v>
      </c>
    </row>
    <row r="42" spans="2:7" ht="60" customHeight="1" x14ac:dyDescent="0.25">
      <c r="B42" s="57" t="s">
        <v>37</v>
      </c>
      <c r="C42" s="58"/>
      <c r="D42" s="39">
        <f>E10</f>
        <v>40.32666308460427</v>
      </c>
      <c r="E42" s="39">
        <f>F10+F9</f>
        <v>55.598086136396219</v>
      </c>
      <c r="F42" s="39">
        <f>G10+G9+G8</f>
        <v>61.08131095441513</v>
      </c>
      <c r="G42" s="39">
        <f>H10+H9+H8+H7</f>
        <v>99.848515041374895</v>
      </c>
    </row>
  </sheetData>
  <mergeCells count="3">
    <mergeCell ref="B37:B41"/>
    <mergeCell ref="B36:C36"/>
    <mergeCell ref="B42:C4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2014-12-10T12:42:50+00:00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Opgørelse af dyrkede arealer fordelt på kvælstofretentionsklasser ud fra statistiske data.</Comments>
  </documentManagement>
</p:properties>
</file>

<file path=customXml/item3.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81" ma:contentTypeDescription="Den primære contenttype der anvendes på Landbrugsinfo" ma:contentTypeScope="" ma:versionID="2c288ba3f44f9f876fc064456cac1e95">
  <xsd:schema xmlns:xsd="http://www.w3.org/2001/XMLSchema" xmlns:xs="http://www.w3.org/2001/XMLSchema" xmlns:p="http://schemas.microsoft.com/office/2006/metadata/properties" xmlns:ns1="http://schemas.microsoft.com/sharepoint/v3" xmlns:ns2="3f9812e8-f9bc-41f9-81fe-376cdc75b746" xmlns:ns3="5aa14257-579e-4a1f-bbbb-3c8dd7393476" xmlns:ns4="1fc47be7-e242-49d7-8745-326dae84948d" xmlns:ns5="b31ad1b1-3f52-4d85-9ee6-68eeea8ecdcd" xmlns:ns6="0bc7c0dc-e0e5-454a-a5a8-5041c22ec7ad" xmlns:ns7="2c683d05-9915-457a-94d8-2fab5ee7e1ce" xmlns:ns8="303eeafb-7dff-46db-9396-e9c651f530ea" targetNamespace="http://schemas.microsoft.com/office/2006/metadata/properties" ma:root="true" ma:fieldsID="07341dc5cf3498876177ed7dc6b87a1c" ns1:_="" ns2:_="" ns3:_="" ns4:_="" ns5:_="" ns6:_="" ns7:_="" ns8:_="">
    <xsd:import namespace="http://schemas.microsoft.com/sharepoint/v3"/>
    <xsd:import namespace="3f9812e8-f9bc-41f9-81fe-376cdc75b746"/>
    <xsd:import namespace="5aa14257-579e-4a1f-bbbb-3c8dd7393476"/>
    <xsd:import namespace="1fc47be7-e242-49d7-8745-326dae84948d"/>
    <xsd:import namespace="b31ad1b1-3f52-4d85-9ee6-68eeea8ecdcd"/>
    <xsd:import namespace="0bc7c0dc-e0e5-454a-a5a8-5041c22ec7ad"/>
    <xsd:import namespace="2c683d05-9915-457a-94d8-2fab5ee7e1ce"/>
    <xsd:import namespace="303eeafb-7dff-46db-9396-e9c651f530ea"/>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Sprogvalg" minOccurs="0"/>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5:Projekter" minOccurs="0"/>
                <xsd:element ref="ns6:WebInfoSubjects" minOccurs="0"/>
                <xsd:element ref="ns6:HitCount" minOccurs="0"/>
                <xsd:element ref="ns6:DisplayComments"/>
                <xsd:element ref="ns6:AllowComments"/>
                <xsd:element ref="ns6:PermalinkID" minOccurs="0"/>
                <xsd:element ref="ns7:WebInfoMultiSelect" minOccurs="0"/>
                <xsd:element ref="ns8:_dlc_DocId" minOccurs="0"/>
                <xsd:element ref="ns8:_dlc_DocIdUrl" minOccurs="0"/>
                <xsd:element ref="ns8: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7:TaksonomiTaxHTField0" minOccurs="0"/>
                <xsd:element ref="ns8:TaxCatchAll" minOccurs="0"/>
                <xsd:element ref="ns8:TaxCatchAllLabel" minOccurs="0"/>
                <xsd:element ref="ns7:Bevillingsgivere" minOccurs="0"/>
                <xsd:element ref="ns7:Financ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2" nillable="true" ma:displayName="Dynamisk sideindhold (1)" ma:internalName="DynamicPublishingContent0">
      <xsd:simpleType>
        <xsd:restriction base="dms:Unknown"/>
      </xsd:simpleType>
    </xsd:element>
    <xsd:element name="DynamicPublishingContent1" ma:index="43" nillable="true" ma:displayName="Dynamisk sideindhold (2)" ma:internalName="DynamicPublishingContent1">
      <xsd:simpleType>
        <xsd:restriction base="dms:Unknown"/>
      </xsd:simpleType>
    </xsd:element>
    <xsd:element name="DynamicPublishingContent2" ma:index="44" nillable="true" ma:displayName="Dynamisk sideindhold (3)" ma:internalName="DynamicPublishingContent2">
      <xsd:simpleType>
        <xsd:restriction base="dms:Unknown"/>
      </xsd:simpleType>
    </xsd:element>
    <xsd:element name="DynamicPublishingContent3" ma:index="45" nillable="true" ma:displayName="Dynamisk sideindhold (4)" ma:internalName="DynamicPublishingContent3">
      <xsd:simpleType>
        <xsd:restriction base="dms:Unknown"/>
      </xsd:simpleType>
    </xsd:element>
    <xsd:element name="DynamicPublishingContent4" ma:index="46" nillable="true" ma:displayName="Dynamisk sideindhold (5)" ma:internalName="DynamicPublishingContent4">
      <xsd:simpleType>
        <xsd:restriction base="dms:Unknown"/>
      </xsd:simpleType>
    </xsd:element>
    <xsd:element name="DynamicPublishingContent5" ma:index="47" nillable="true" ma:displayName="Dynamisk sideindhold (6)" ma:internalName="DynamicPublishingContent5">
      <xsd:simpleType>
        <xsd:restriction base="dms:Unknown"/>
      </xsd:simpleType>
    </xsd:element>
    <xsd:element name="DynamicPublishingContent6" ma:index="65" nillable="true" ma:displayName="Dynamisk sideindhold (7)" ma:hidden="true" ma:internalName="DynamicPublishingContent6">
      <xsd:simpleType>
        <xsd:restriction base="dms:Unknown"/>
      </xsd:simpleType>
    </xsd:element>
    <xsd:element name="DynamicPublishingContent7" ma:index="66" nillable="true" ma:displayName="Dynamisk sideindhold (8)" ma:hidden="true" ma:internalName="DynamicPublishingContent7">
      <xsd:simpleType>
        <xsd:restriction base="dms:Unknown"/>
      </xsd:simpleType>
    </xsd:element>
    <xsd:element name="DynamicPublishingContent8" ma:index="67" nillable="true" ma:displayName="Dynamisk sideindhold (9)" ma:hidden="true" ma:internalName="DynamicPublishingContent8">
      <xsd:simpleType>
        <xsd:restriction base="dms:Unknown"/>
      </xsd:simpleType>
    </xsd:element>
    <xsd:element name="DynamicPublishingContent9" ma:index="68" nillable="true" ma:displayName="Dynamisk sideindhold (10)" ma:hidden="true" ma:internalName="DynamicPublishingContent9">
      <xsd:simpleType>
        <xsd:restriction base="dms:Unknown"/>
      </xsd:simpleType>
    </xsd:element>
    <xsd:element name="DynamicPublishingContent10" ma:index="69" nillable="true" ma:displayName="Dynamisk sideindhold (11)" ma:hidden="true" ma:internalName="DynamicPublishingContent10">
      <xsd:simpleType>
        <xsd:restriction base="dms:Unknown"/>
      </xsd:simpleType>
    </xsd:element>
    <xsd:element name="DynamicPublishingContent11" ma:index="70" nillable="true" ma:displayName="Dynamisk sideindhold (12)" ma:hidden="true" ma:internalName="DynamicPublishingContent11">
      <xsd:simpleType>
        <xsd:restriction base="dms:Unknown"/>
      </xsd:simpleType>
    </xsd:element>
    <xsd:element name="DynamicPublishingContent12" ma:index="71" nillable="true" ma:displayName="Dynamisk sideindhold (13)" ma:hidden="true" ma:internalName="DynamicPublishingContent12">
      <xsd:simpleType>
        <xsd:restriction base="dms:Unknown"/>
      </xsd:simpleType>
    </xsd:element>
    <xsd:element name="DynamicPublishingContent13" ma:index="72" nillable="true" ma:displayName="Dynamisk sideindhold (14)" ma:hidden="true" ma:internalName="DynamicPublishingContent13">
      <xsd:simpleType>
        <xsd:restriction base="dms:Unknown"/>
      </xsd:simpleType>
    </xsd:element>
    <xsd:element name="DynamicPublishingContent14" ma:index="73"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9812e8-f9bc-41f9-81fe-376cdc75b74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7"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9"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40" nillable="true" ma:displayName="Skjul i artikellister" ma:default="0" ma:description="Klik her for at skjule siden i artikellister" ma:internalName="HideInRollups">
      <xsd:simpleType>
        <xsd:restriction base="dms:Boolean"/>
      </xsd:simpleType>
    </xsd:element>
    <xsd:element name="IsHiddenFromRollup" ma:index="41" nillable="true" ma:displayName="Skjult i artikellister (system)" ma:decimals="0" ma:default="0" ma:description="Understøtter infrastrukturen" ma:internalName="IsHiddenFromRollup">
      <xsd:simpleType>
        <xsd:restriction base="dms:Number"/>
      </xsd:simpleType>
    </xsd:element>
    <xsd:element name="EnclosureFor" ma:index="49"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50" nillable="true" ma:displayName="Gammel URL" ma:description="Tidligere placering på landbrugsinfo" ma:internalName="GammelURL">
      <xsd:simpleType>
        <xsd:restriction base="dms:Text">
          <xsd:maxLength value="255"/>
        </xsd:restriction>
      </xsd:simpleType>
    </xsd:element>
    <xsd:element name="NetSkabelonValue" ma:index="51" nillable="true" ma:displayName="NetSkabelon værdier" ma:internalName="NetSkabelonVal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rogvalg" ma:index="30" nillable="true" ma:displayName="Sprogvalg" ma:default="2;#Dansk" ma:list="{358abd4b-6f7b-4eaf-9a01-7f8bac3f95ef}" ma:internalName="Sprogvalg" ma:showField="Title" ma:web="303eeafb-7dff-46db-9396-e9c651f530ea">
      <xsd:simpleType>
        <xsd:restriction base="dms:Lookup"/>
      </xsd:simpleType>
    </xsd:element>
    <xsd:element name="Listekode" ma:index="31" nillable="true" ma:displayName="Listekode" ma:internalName="Listekode">
      <xsd:simpleType>
        <xsd:restriction base="dms:Text">
          <xsd:maxLength value="255"/>
        </xsd:restriction>
      </xsd:simpleType>
    </xsd:element>
    <xsd:element name="Nummer" ma:index="32" nillable="true" ma:displayName="Nummer" ma:internalName="Nummer">
      <xsd:simpleType>
        <xsd:restriction base="dms:Text">
          <xsd:maxLength value="255"/>
        </xsd:restriction>
      </xsd:simpleType>
    </xsd:element>
    <xsd:element name="Noegleord" ma:index="33" nillable="true" ma:displayName="Nøgleord" ma:internalName="Noegleord">
      <xsd:simpleType>
        <xsd:restriction base="dms:Text">
          <xsd:maxLength value="255"/>
        </xsd:restriction>
      </xsd:simpleType>
    </xsd:element>
    <xsd:element name="Informationsserie" ma:index="34" nillable="true" ma:displayName="Historisk informationsserie" ma:internalName="Informationsserie">
      <xsd:simpleType>
        <xsd:restriction base="dms:Text">
          <xsd:maxLength value="255"/>
        </xsd:restriction>
      </xsd:simpleType>
    </xsd:element>
    <xsd:element name="Bekraeftelsesdato" ma:index="35" nillable="true" ma:displayName="Bekræftelsesdato" ma:format="DateTime" ma:internalName="Bekraeftelsesdato">
      <xsd:simpleType>
        <xsd:restriction base="dms:DateTime"/>
      </xsd:simpleType>
    </xsd:element>
    <xsd:element name="Revisionsdato" ma:index="36" nillable="true" ma:displayName="Revisionsdato" ma:format="DateTime" ma:internalName="Revisionsdato">
      <xsd:simpleType>
        <xsd:restriction base="dms:DateTime"/>
      </xsd:simpleType>
    </xsd:element>
    <xsd:element name="Sorteringsorden" ma:index="48"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fc47be7-e242-49d7-8745-326dae84948d" elementFormDefault="qualified">
    <xsd:import namespace="http://schemas.microsoft.com/office/2006/documentManagement/types"/>
    <xsd:import namespace="http://schemas.microsoft.com/office/infopath/2007/PartnerControls"/>
    <xsd:element name="Arkiveringsdato" ma:index="38" ma:displayName="Arkiveringsdato" ma:format="DateOnly" ma:internalName="Arkivering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1ad1b1-3f52-4d85-9ee6-68eeea8ecdcd" elementFormDefault="qualified">
    <xsd:import namespace="http://schemas.microsoft.com/office/2006/documentManagement/types"/>
    <xsd:import namespace="http://schemas.microsoft.com/office/infopath/2007/PartnerControls"/>
    <xsd:element name="Projekter" ma:index="55"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c7c0dc-e0e5-454a-a5a8-5041c22ec7ad" elementFormDefault="qualified">
    <xsd:import namespace="http://schemas.microsoft.com/office/2006/documentManagement/types"/>
    <xsd:import namespace="http://schemas.microsoft.com/office/infopath/2007/PartnerControls"/>
    <xsd:element name="WebInfoSubjects" ma:index="56"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7" nillable="true" ma:displayName="HitCount (system)" ma:decimals="0" ma:default="0" ma:description="Antal gange et dokument er set af en bruger" ma:internalName="HitCount" ma:readOnly="false">
      <xsd:simpleType>
        <xsd:restriction base="dms:Number"/>
      </xsd:simpleType>
    </xsd:element>
    <xsd:element name="DisplayComments" ma:index="58" ma:displayName="Vis kommentarer" ma:default="1" ma:internalName="DisplayComments">
      <xsd:simpleType>
        <xsd:restriction base="dms:Boolean"/>
      </xsd:simpleType>
    </xsd:element>
    <xsd:element name="AllowComments" ma:index="59" ma:displayName="Tillad nye kommentarer" ma:default="1" ma:internalName="AllowComments">
      <xsd:simpleType>
        <xsd:restriction base="dms:Boolean"/>
      </xsd:simpleType>
    </xsd:element>
    <xsd:element name="PermalinkID" ma:index="60" nillable="true" ma:displayName="Permalink ID" ma:description="Unik ID for artiklen som kan benyttes til permalink" ma:hidden="true" ma:internalName="Permalink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683d05-9915-457a-94d8-2fab5ee7e1ce" elementFormDefault="qualified">
    <xsd:import namespace="http://schemas.microsoft.com/office/2006/documentManagement/types"/>
    <xsd:import namespace="http://schemas.microsoft.com/office/infopath/2007/PartnerControls"/>
    <xsd:element name="WebInfoMultiSelect" ma:index="61" nillable="true" ma:displayName="Tilvalg" ma:description="Mulighed for et antal tilvalg gemt i et samlet felt." ma:internalName="WebInfoMultiSelect">
      <xsd:simpleType>
        <xsd:restriction base="dms:Unknown"/>
      </xsd:simpleType>
    </xsd:element>
    <xsd:element name="TaksonomiTaxHTField0" ma:index="74"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8"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9" nillable="true" ma:displayName="Bevillingsår" ma:decimals="0" ma:internalName="Financ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62" nillable="true" ma:displayName="Værdi for dokument-id" ma:description="Værdien af det dokument-id, der er tildelt dette element." ma:internalName="_dlc_DocId" ma:readOnly="true">
      <xsd:simpleType>
        <xsd:restriction base="dms:Text"/>
      </xsd:simpleType>
    </xsd:element>
    <xsd:element name="_dlc_DocIdUrl" ma:index="63"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4" nillable="true" ma:displayName="Persist ID" ma:description="Keep ID on add." ma:hidden="true" ma:internalName="_dlc_DocIdPersistId" ma:readOnly="true">
      <xsd:simpleType>
        <xsd:restriction base="dms:Boolean"/>
      </xsd:simpleType>
    </xsd:element>
    <xsd:element name="TaxCatchAll" ma:index="75"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6"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A17B773BFD7FDB4F8F3412C8AB5A85C3"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a19c337ec340af1bb838ad6261d2f855">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5C347D-BA70-4A10-98A4-1BBC2F6F9C94}"/>
</file>

<file path=customXml/itemProps2.xml><?xml version="1.0" encoding="utf-8"?>
<ds:datastoreItem xmlns:ds="http://schemas.openxmlformats.org/officeDocument/2006/customXml" ds:itemID="{0C48FF80-E2C9-4999-AE36-C77875C05125}"/>
</file>

<file path=customXml/itemProps3.xml><?xml version="1.0" encoding="utf-8"?>
<ds:datastoreItem xmlns:ds="http://schemas.openxmlformats.org/officeDocument/2006/customXml" ds:itemID="{996C5A4B-6490-459D-A0B1-2BBB36747F1F}"/>
</file>

<file path=customXml/itemProps4.xml><?xml version="1.0" encoding="utf-8"?>
<ds:datastoreItem xmlns:ds="http://schemas.openxmlformats.org/officeDocument/2006/customXml" ds:itemID="{85EEA0E9-DAE6-42E4-89B7-C16188E5F4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Flettefil</vt:lpstr>
      <vt:lpstr>Retention_arealfordeling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Fordeling af dyrkede arealer på kvælstofretentionsklasser</dc:title>
  <dc:creator>Rita Hørfarter</dc:creator>
  <cp:lastModifiedBy>Lotte Buchtrup Hornbek</cp:lastModifiedBy>
  <dcterms:created xsi:type="dcterms:W3CDTF">2013-05-01T09:15:13Z</dcterms:created>
  <dcterms:modified xsi:type="dcterms:W3CDTF">2014-12-10T12:10:43Z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0x010100C568DB52D9D0A14D9B2FDCC96666E9F2007948130EC3DB064584E219954237AF3900242457EFB8B24247815D688C526CD44D00A17B773BFD7FDB4F8F3412C8AB5A85C3</vt:lpwstr>
  </property>
  <property fmtid="{D5CDD505-2E9C-101B-9397-08002B2CF9AE}" pid="3" name="_dlc_DocIdItemGuid">
    <vt:lpwstr>b20d6d12-eda5-4fbe-a001-a432c203e3b8</vt:lpwstr>
  </property>
  <property fmtid="{D5CDD505-2E9C-101B-9397-08002B2CF9AE}" pid="4" name="Taksonomi">
    <vt:lpwstr/>
  </property>
  <property fmtid="{D5CDD505-2E9C-101B-9397-08002B2CF9AE}" pid="5" name="HideInRollups">
    <vt:bool>false</vt:bool>
  </property>
  <property fmtid="{D5CDD505-2E9C-101B-9397-08002B2CF9AE}" pid="6" name="Revisionsdato">
    <vt:filetime>2014-12-10T11:42:00Z</vt:filetime>
  </property>
  <property fmtid="{D5CDD505-2E9C-101B-9397-08002B2CF9AE}" pid="7" name="WebInfo_FinansieringsLink">
    <vt:lpwstr>b20d6d12-eda5-4fbe-a001-a432c203e3b8</vt:lpwstr>
  </property>
  <property fmtid="{D5CDD505-2E9C-101B-9397-08002B2CF9AE}" pid="8" name="EnclosureFor">
    <vt:lpwstr/>
  </property>
  <property fmtid="{D5CDD505-2E9C-101B-9397-08002B2CF9AE}" pid="9" name="KnowledgeArticle">
    <vt:bool>false</vt:bool>
  </property>
</Properties>
</file>